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ecnologia\Documents\OSCAR IA\Oscar PERSONAL\INGRESOS PASIVOS\03 PRODUCTOS DIGITALES\KIT S&amp;OP\lead-magnet\"/>
    </mc:Choice>
  </mc:AlternateContent>
  <xr:revisionPtr revIDLastSave="0" documentId="13_ncr:1_{DDEB2DA0-7E20-4C19-BB3A-62510F4274C7}" xr6:coauthVersionLast="47" xr6:coauthVersionMax="47" xr10:uidLastSave="{00000000-0000-0000-0000-000000000000}"/>
  <bookViews>
    <workbookView xWindow="5115" yWindow="3015" windowWidth="15375" windowHeight="7785" activeTab="2" xr2:uid="{00000000-000D-0000-FFFF-FFFF00000000}"/>
  </bookViews>
  <sheets>
    <sheet name="Cómo usarla" sheetId="1" r:id="rId1"/>
    <sheet name="Vehículos" sheetId="2" r:id="rId2"/>
    <sheet name="Cargas" sheetId="3" r:id="rId3"/>
    <sheet name="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5" i="4" l="1"/>
  <c r="A54" i="4"/>
  <c r="B54" i="4" s="1"/>
  <c r="A53" i="4"/>
  <c r="E53" i="4" s="1"/>
  <c r="G52" i="4"/>
  <c r="A52" i="4"/>
  <c r="F52" i="4" s="1"/>
  <c r="E51" i="4"/>
  <c r="A51" i="4"/>
  <c r="A50" i="4"/>
  <c r="B50" i="4" s="1"/>
  <c r="A49" i="4"/>
  <c r="E49" i="4" s="1"/>
  <c r="A48" i="4"/>
  <c r="G48" i="4" s="1"/>
  <c r="E47" i="4"/>
  <c r="A47" i="4"/>
  <c r="C46" i="4"/>
  <c r="A46" i="4"/>
  <c r="B46" i="4" s="1"/>
  <c r="A45" i="4"/>
  <c r="E45" i="4" s="1"/>
  <c r="A44" i="4"/>
  <c r="G44" i="4" s="1"/>
  <c r="A43" i="4"/>
  <c r="E43" i="4" s="1"/>
  <c r="G42" i="4"/>
  <c r="E42" i="4"/>
  <c r="A42" i="4"/>
  <c r="B42" i="4" s="1"/>
  <c r="A41" i="4"/>
  <c r="E41" i="4" s="1"/>
  <c r="A40" i="4"/>
  <c r="G40" i="4" s="1"/>
  <c r="C39" i="4"/>
  <c r="A39" i="4"/>
  <c r="E39" i="4" s="1"/>
  <c r="E38" i="4"/>
  <c r="C38" i="4"/>
  <c r="A38" i="4"/>
  <c r="B38" i="4" s="1"/>
  <c r="A37" i="4"/>
  <c r="E37" i="4" s="1"/>
  <c r="A36" i="4"/>
  <c r="G36" i="4" s="1"/>
  <c r="E35" i="4"/>
  <c r="A35" i="4"/>
  <c r="C35" i="4" s="1"/>
  <c r="G34" i="4"/>
  <c r="C34" i="4"/>
  <c r="A34" i="4"/>
  <c r="B34" i="4" s="1"/>
  <c r="A33" i="4"/>
  <c r="E33" i="4" s="1"/>
  <c r="C32" i="4"/>
  <c r="A32" i="4"/>
  <c r="G32" i="4" s="1"/>
  <c r="E31" i="4"/>
  <c r="C31" i="4"/>
  <c r="A31" i="4"/>
  <c r="C30" i="4"/>
  <c r="A30" i="4"/>
  <c r="B30" i="4" s="1"/>
  <c r="A29" i="4"/>
  <c r="E29" i="4" s="1"/>
  <c r="A28" i="4"/>
  <c r="G28" i="4" s="1"/>
  <c r="C27" i="4"/>
  <c r="A27" i="4"/>
  <c r="E27" i="4" s="1"/>
  <c r="G26" i="4"/>
  <c r="E26" i="4"/>
  <c r="A26" i="4"/>
  <c r="B26" i="4" s="1"/>
  <c r="A25" i="4"/>
  <c r="E25" i="4" s="1"/>
  <c r="A24" i="4"/>
  <c r="G24" i="4" s="1"/>
  <c r="C23" i="4"/>
  <c r="A23" i="4"/>
  <c r="E23" i="4" s="1"/>
  <c r="E22" i="4"/>
  <c r="C22" i="4"/>
  <c r="A22" i="4"/>
  <c r="B22" i="4" s="1"/>
  <c r="A21" i="4"/>
  <c r="E21" i="4" s="1"/>
  <c r="A20" i="4"/>
  <c r="G20" i="4" s="1"/>
  <c r="A19" i="4"/>
  <c r="E19" i="4" s="1"/>
  <c r="G18" i="4"/>
  <c r="C18" i="4"/>
  <c r="A18" i="4"/>
  <c r="B18" i="4" s="1"/>
  <c r="A17" i="4"/>
  <c r="E17" i="4" s="1"/>
  <c r="C16" i="4"/>
  <c r="A16" i="4"/>
  <c r="G16" i="4" s="1"/>
  <c r="E15" i="4"/>
  <c r="C15" i="4"/>
  <c r="A15" i="4"/>
  <c r="C14" i="4"/>
  <c r="A14" i="4"/>
  <c r="B14" i="4" s="1"/>
  <c r="A13" i="4"/>
  <c r="E13" i="4" s="1"/>
  <c r="A12" i="4"/>
  <c r="G12" i="4" s="1"/>
  <c r="C11" i="4"/>
  <c r="A11" i="4"/>
  <c r="E11" i="4" s="1"/>
  <c r="G10" i="4"/>
  <c r="E10" i="4"/>
  <c r="A10" i="4"/>
  <c r="B10" i="4" s="1"/>
  <c r="A9" i="4"/>
  <c r="E9" i="4" s="1"/>
  <c r="A8" i="4"/>
  <c r="G8" i="4" s="1"/>
  <c r="A7" i="4"/>
  <c r="C7" i="4" s="1"/>
  <c r="A6" i="4"/>
  <c r="B6" i="4" s="1"/>
  <c r="I505" i="3"/>
  <c r="H505" i="3"/>
  <c r="G505" i="3"/>
  <c r="F505" i="3"/>
  <c r="I504" i="3"/>
  <c r="H504" i="3"/>
  <c r="G504" i="3"/>
  <c r="F504" i="3"/>
  <c r="I503" i="3"/>
  <c r="H503" i="3"/>
  <c r="G503" i="3"/>
  <c r="F503" i="3"/>
  <c r="I502" i="3"/>
  <c r="H502" i="3"/>
  <c r="G502" i="3"/>
  <c r="F502" i="3"/>
  <c r="I501" i="3"/>
  <c r="H501" i="3"/>
  <c r="G501" i="3"/>
  <c r="F501" i="3"/>
  <c r="I500" i="3"/>
  <c r="H500" i="3"/>
  <c r="G500" i="3"/>
  <c r="F500" i="3"/>
  <c r="I499" i="3"/>
  <c r="H499" i="3"/>
  <c r="G499" i="3"/>
  <c r="F499" i="3"/>
  <c r="I498" i="3"/>
  <c r="H498" i="3"/>
  <c r="G498" i="3"/>
  <c r="F498" i="3"/>
  <c r="I497" i="3"/>
  <c r="H497" i="3"/>
  <c r="G497" i="3"/>
  <c r="F497" i="3"/>
  <c r="I496" i="3"/>
  <c r="H496" i="3"/>
  <c r="G496" i="3"/>
  <c r="F496" i="3"/>
  <c r="I495" i="3"/>
  <c r="H495" i="3"/>
  <c r="G495" i="3"/>
  <c r="F495" i="3"/>
  <c r="I494" i="3"/>
  <c r="H494" i="3"/>
  <c r="G494" i="3"/>
  <c r="F494" i="3"/>
  <c r="I493" i="3"/>
  <c r="H493" i="3"/>
  <c r="G493" i="3"/>
  <c r="F493" i="3"/>
  <c r="I492" i="3"/>
  <c r="H492" i="3"/>
  <c r="G492" i="3"/>
  <c r="F492" i="3"/>
  <c r="I491" i="3"/>
  <c r="H491" i="3"/>
  <c r="G491" i="3"/>
  <c r="F491" i="3"/>
  <c r="I490" i="3"/>
  <c r="H490" i="3"/>
  <c r="G490" i="3"/>
  <c r="F490" i="3"/>
  <c r="I489" i="3"/>
  <c r="H489" i="3"/>
  <c r="G489" i="3"/>
  <c r="F489" i="3"/>
  <c r="I488" i="3"/>
  <c r="H488" i="3"/>
  <c r="G488" i="3"/>
  <c r="F488" i="3"/>
  <c r="I487" i="3"/>
  <c r="H487" i="3"/>
  <c r="G487" i="3"/>
  <c r="F487" i="3"/>
  <c r="I486" i="3"/>
  <c r="H486" i="3"/>
  <c r="G486" i="3"/>
  <c r="F486" i="3"/>
  <c r="I485" i="3"/>
  <c r="H485" i="3"/>
  <c r="G485" i="3"/>
  <c r="F485" i="3"/>
  <c r="I484" i="3"/>
  <c r="H484" i="3"/>
  <c r="G484" i="3"/>
  <c r="F484" i="3"/>
  <c r="I483" i="3"/>
  <c r="H483" i="3"/>
  <c r="G483" i="3"/>
  <c r="F483" i="3"/>
  <c r="I482" i="3"/>
  <c r="H482" i="3"/>
  <c r="G482" i="3"/>
  <c r="F482" i="3"/>
  <c r="I481" i="3"/>
  <c r="H481" i="3"/>
  <c r="G481" i="3"/>
  <c r="F481" i="3"/>
  <c r="I480" i="3"/>
  <c r="H480" i="3"/>
  <c r="G480" i="3"/>
  <c r="F480" i="3"/>
  <c r="I479" i="3"/>
  <c r="H479" i="3"/>
  <c r="G479" i="3"/>
  <c r="F479" i="3"/>
  <c r="I478" i="3"/>
  <c r="H478" i="3"/>
  <c r="G478" i="3"/>
  <c r="F478" i="3"/>
  <c r="I477" i="3"/>
  <c r="H477" i="3"/>
  <c r="G477" i="3"/>
  <c r="F477" i="3"/>
  <c r="I476" i="3"/>
  <c r="H476" i="3"/>
  <c r="G476" i="3"/>
  <c r="F476" i="3"/>
  <c r="I475" i="3"/>
  <c r="H475" i="3"/>
  <c r="G475" i="3"/>
  <c r="F475" i="3"/>
  <c r="I474" i="3"/>
  <c r="H474" i="3"/>
  <c r="G474" i="3"/>
  <c r="F474" i="3"/>
  <c r="I473" i="3"/>
  <c r="H473" i="3"/>
  <c r="G473" i="3"/>
  <c r="F473" i="3"/>
  <c r="I472" i="3"/>
  <c r="H472" i="3"/>
  <c r="G472" i="3"/>
  <c r="F472" i="3"/>
  <c r="I471" i="3"/>
  <c r="H471" i="3"/>
  <c r="G471" i="3"/>
  <c r="F471" i="3"/>
  <c r="I470" i="3"/>
  <c r="H470" i="3"/>
  <c r="G470" i="3"/>
  <c r="F470" i="3"/>
  <c r="I469" i="3"/>
  <c r="H469" i="3"/>
  <c r="G469" i="3"/>
  <c r="F469" i="3"/>
  <c r="I468" i="3"/>
  <c r="H468" i="3"/>
  <c r="G468" i="3"/>
  <c r="F468" i="3"/>
  <c r="I467" i="3"/>
  <c r="H467" i="3"/>
  <c r="G467" i="3"/>
  <c r="F467" i="3"/>
  <c r="I466" i="3"/>
  <c r="H466" i="3"/>
  <c r="G466" i="3"/>
  <c r="F466" i="3"/>
  <c r="I465" i="3"/>
  <c r="H465" i="3"/>
  <c r="G465" i="3"/>
  <c r="F465" i="3"/>
  <c r="I464" i="3"/>
  <c r="H464" i="3"/>
  <c r="G464" i="3"/>
  <c r="F464" i="3"/>
  <c r="I463" i="3"/>
  <c r="H463" i="3"/>
  <c r="G463" i="3"/>
  <c r="F463" i="3"/>
  <c r="I462" i="3"/>
  <c r="H462" i="3"/>
  <c r="G462" i="3"/>
  <c r="F462" i="3"/>
  <c r="I461" i="3"/>
  <c r="H461" i="3"/>
  <c r="G461" i="3"/>
  <c r="F461" i="3"/>
  <c r="I460" i="3"/>
  <c r="H460" i="3"/>
  <c r="G460" i="3"/>
  <c r="F460" i="3"/>
  <c r="I459" i="3"/>
  <c r="H459" i="3"/>
  <c r="G459" i="3"/>
  <c r="F459" i="3"/>
  <c r="I458" i="3"/>
  <c r="H458" i="3"/>
  <c r="G458" i="3"/>
  <c r="F458" i="3"/>
  <c r="I457" i="3"/>
  <c r="H457" i="3"/>
  <c r="G457" i="3"/>
  <c r="F457" i="3"/>
  <c r="I456" i="3"/>
  <c r="H456" i="3"/>
  <c r="G456" i="3"/>
  <c r="F456" i="3"/>
  <c r="I455" i="3"/>
  <c r="H455" i="3"/>
  <c r="G455" i="3"/>
  <c r="F455" i="3"/>
  <c r="I454" i="3"/>
  <c r="H454" i="3"/>
  <c r="G454" i="3"/>
  <c r="F454" i="3"/>
  <c r="I453" i="3"/>
  <c r="H453" i="3"/>
  <c r="G453" i="3"/>
  <c r="F453" i="3"/>
  <c r="I452" i="3"/>
  <c r="H452" i="3"/>
  <c r="G452" i="3"/>
  <c r="F452" i="3"/>
  <c r="I451" i="3"/>
  <c r="H451" i="3"/>
  <c r="G451" i="3"/>
  <c r="F451" i="3"/>
  <c r="I450" i="3"/>
  <c r="H450" i="3"/>
  <c r="G450" i="3"/>
  <c r="F450" i="3"/>
  <c r="I449" i="3"/>
  <c r="H449" i="3"/>
  <c r="G449" i="3"/>
  <c r="F449" i="3"/>
  <c r="I448" i="3"/>
  <c r="H448" i="3"/>
  <c r="G448" i="3"/>
  <c r="F448" i="3"/>
  <c r="I447" i="3"/>
  <c r="H447" i="3"/>
  <c r="G447" i="3"/>
  <c r="F447" i="3"/>
  <c r="I446" i="3"/>
  <c r="H446" i="3"/>
  <c r="G446" i="3"/>
  <c r="F446" i="3"/>
  <c r="I445" i="3"/>
  <c r="H445" i="3"/>
  <c r="G445" i="3"/>
  <c r="F445" i="3"/>
  <c r="I444" i="3"/>
  <c r="H444" i="3"/>
  <c r="G444" i="3"/>
  <c r="F444" i="3"/>
  <c r="I443" i="3"/>
  <c r="H443" i="3"/>
  <c r="G443" i="3"/>
  <c r="F443" i="3"/>
  <c r="I442" i="3"/>
  <c r="H442" i="3"/>
  <c r="G442" i="3"/>
  <c r="F442" i="3"/>
  <c r="I441" i="3"/>
  <c r="H441" i="3"/>
  <c r="G441" i="3"/>
  <c r="F441" i="3"/>
  <c r="I440" i="3"/>
  <c r="H440" i="3"/>
  <c r="G440" i="3"/>
  <c r="F440" i="3"/>
  <c r="I439" i="3"/>
  <c r="H439" i="3"/>
  <c r="G439" i="3"/>
  <c r="F439" i="3"/>
  <c r="I438" i="3"/>
  <c r="H438" i="3"/>
  <c r="G438" i="3"/>
  <c r="F438" i="3"/>
  <c r="I437" i="3"/>
  <c r="H437" i="3"/>
  <c r="G437" i="3"/>
  <c r="F437" i="3"/>
  <c r="I436" i="3"/>
  <c r="H436" i="3"/>
  <c r="G436" i="3"/>
  <c r="F436" i="3"/>
  <c r="I435" i="3"/>
  <c r="H435" i="3"/>
  <c r="G435" i="3"/>
  <c r="F435" i="3"/>
  <c r="I434" i="3"/>
  <c r="H434" i="3"/>
  <c r="G434" i="3"/>
  <c r="F434" i="3"/>
  <c r="I433" i="3"/>
  <c r="H433" i="3"/>
  <c r="G433" i="3"/>
  <c r="F433" i="3"/>
  <c r="I432" i="3"/>
  <c r="H432" i="3"/>
  <c r="G432" i="3"/>
  <c r="F432" i="3"/>
  <c r="I431" i="3"/>
  <c r="H431" i="3"/>
  <c r="G431" i="3"/>
  <c r="F431" i="3"/>
  <c r="I430" i="3"/>
  <c r="H430" i="3"/>
  <c r="G430" i="3"/>
  <c r="F430" i="3"/>
  <c r="I429" i="3"/>
  <c r="H429" i="3"/>
  <c r="G429" i="3"/>
  <c r="F429" i="3"/>
  <c r="I428" i="3"/>
  <c r="H428" i="3"/>
  <c r="G428" i="3"/>
  <c r="F428" i="3"/>
  <c r="I427" i="3"/>
  <c r="H427" i="3"/>
  <c r="G427" i="3"/>
  <c r="F427" i="3"/>
  <c r="I426" i="3"/>
  <c r="H426" i="3"/>
  <c r="G426" i="3"/>
  <c r="F426" i="3"/>
  <c r="I425" i="3"/>
  <c r="H425" i="3"/>
  <c r="G425" i="3"/>
  <c r="F425" i="3"/>
  <c r="I424" i="3"/>
  <c r="H424" i="3"/>
  <c r="G424" i="3"/>
  <c r="F424" i="3"/>
  <c r="I423" i="3"/>
  <c r="H423" i="3"/>
  <c r="G423" i="3"/>
  <c r="F423" i="3"/>
  <c r="I422" i="3"/>
  <c r="H422" i="3"/>
  <c r="G422" i="3"/>
  <c r="F422" i="3"/>
  <c r="I421" i="3"/>
  <c r="H421" i="3"/>
  <c r="G421" i="3"/>
  <c r="F421" i="3"/>
  <c r="I420" i="3"/>
  <c r="H420" i="3"/>
  <c r="G420" i="3"/>
  <c r="F420" i="3"/>
  <c r="I419" i="3"/>
  <c r="H419" i="3"/>
  <c r="G419" i="3"/>
  <c r="F419" i="3"/>
  <c r="I418" i="3"/>
  <c r="H418" i="3"/>
  <c r="G418" i="3"/>
  <c r="F418" i="3"/>
  <c r="I417" i="3"/>
  <c r="H417" i="3"/>
  <c r="G417" i="3"/>
  <c r="F417" i="3"/>
  <c r="I416" i="3"/>
  <c r="H416" i="3"/>
  <c r="G416" i="3"/>
  <c r="F416" i="3"/>
  <c r="I415" i="3"/>
  <c r="H415" i="3"/>
  <c r="G415" i="3"/>
  <c r="F415" i="3"/>
  <c r="I414" i="3"/>
  <c r="H414" i="3"/>
  <c r="G414" i="3"/>
  <c r="F414" i="3"/>
  <c r="I413" i="3"/>
  <c r="H413" i="3"/>
  <c r="G413" i="3"/>
  <c r="F413" i="3"/>
  <c r="I412" i="3"/>
  <c r="H412" i="3"/>
  <c r="G412" i="3"/>
  <c r="F412" i="3"/>
  <c r="I411" i="3"/>
  <c r="H411" i="3"/>
  <c r="G411" i="3"/>
  <c r="F411" i="3"/>
  <c r="I410" i="3"/>
  <c r="H410" i="3"/>
  <c r="G410" i="3"/>
  <c r="F410" i="3"/>
  <c r="I409" i="3"/>
  <c r="H409" i="3"/>
  <c r="G409" i="3"/>
  <c r="F409" i="3"/>
  <c r="I408" i="3"/>
  <c r="H408" i="3"/>
  <c r="G408" i="3"/>
  <c r="F408" i="3"/>
  <c r="I407" i="3"/>
  <c r="H407" i="3"/>
  <c r="G407" i="3"/>
  <c r="F407" i="3"/>
  <c r="I406" i="3"/>
  <c r="H406" i="3"/>
  <c r="G406" i="3"/>
  <c r="F406" i="3"/>
  <c r="I405" i="3"/>
  <c r="H405" i="3"/>
  <c r="G405" i="3"/>
  <c r="F405" i="3"/>
  <c r="I404" i="3"/>
  <c r="H404" i="3"/>
  <c r="G404" i="3"/>
  <c r="F404" i="3"/>
  <c r="I403" i="3"/>
  <c r="H403" i="3"/>
  <c r="G403" i="3"/>
  <c r="F403" i="3"/>
  <c r="I402" i="3"/>
  <c r="H402" i="3"/>
  <c r="G402" i="3"/>
  <c r="F402" i="3"/>
  <c r="I401" i="3"/>
  <c r="H401" i="3"/>
  <c r="G401" i="3"/>
  <c r="F401" i="3"/>
  <c r="I400" i="3"/>
  <c r="H400" i="3"/>
  <c r="G400" i="3"/>
  <c r="F400" i="3"/>
  <c r="I399" i="3"/>
  <c r="H399" i="3"/>
  <c r="G399" i="3"/>
  <c r="F399" i="3"/>
  <c r="I398" i="3"/>
  <c r="H398" i="3"/>
  <c r="G398" i="3"/>
  <c r="F398" i="3"/>
  <c r="I397" i="3"/>
  <c r="H397" i="3"/>
  <c r="G397" i="3"/>
  <c r="F397" i="3"/>
  <c r="I396" i="3"/>
  <c r="H396" i="3"/>
  <c r="G396" i="3"/>
  <c r="F396" i="3"/>
  <c r="I395" i="3"/>
  <c r="H395" i="3"/>
  <c r="G395" i="3"/>
  <c r="F395" i="3"/>
  <c r="I394" i="3"/>
  <c r="H394" i="3"/>
  <c r="G394" i="3"/>
  <c r="F394" i="3"/>
  <c r="I393" i="3"/>
  <c r="H393" i="3"/>
  <c r="G393" i="3"/>
  <c r="F393" i="3"/>
  <c r="I392" i="3"/>
  <c r="H392" i="3"/>
  <c r="G392" i="3"/>
  <c r="F392" i="3"/>
  <c r="I391" i="3"/>
  <c r="H391" i="3"/>
  <c r="G391" i="3"/>
  <c r="F391" i="3"/>
  <c r="I390" i="3"/>
  <c r="H390" i="3"/>
  <c r="G390" i="3"/>
  <c r="F390" i="3"/>
  <c r="I389" i="3"/>
  <c r="H389" i="3"/>
  <c r="G389" i="3"/>
  <c r="F389" i="3"/>
  <c r="I388" i="3"/>
  <c r="H388" i="3"/>
  <c r="G388" i="3"/>
  <c r="F388" i="3"/>
  <c r="I387" i="3"/>
  <c r="H387" i="3"/>
  <c r="G387" i="3"/>
  <c r="F387" i="3"/>
  <c r="I386" i="3"/>
  <c r="H386" i="3"/>
  <c r="G386" i="3"/>
  <c r="F386" i="3"/>
  <c r="I385" i="3"/>
  <c r="H385" i="3"/>
  <c r="G385" i="3"/>
  <c r="F385" i="3"/>
  <c r="I384" i="3"/>
  <c r="H384" i="3"/>
  <c r="G384" i="3"/>
  <c r="F384" i="3"/>
  <c r="I383" i="3"/>
  <c r="H383" i="3"/>
  <c r="G383" i="3"/>
  <c r="F383" i="3"/>
  <c r="I382" i="3"/>
  <c r="H382" i="3"/>
  <c r="G382" i="3"/>
  <c r="F382" i="3"/>
  <c r="I381" i="3"/>
  <c r="H381" i="3"/>
  <c r="G381" i="3"/>
  <c r="F381" i="3"/>
  <c r="I380" i="3"/>
  <c r="H380" i="3"/>
  <c r="G380" i="3"/>
  <c r="F380" i="3"/>
  <c r="I379" i="3"/>
  <c r="H379" i="3"/>
  <c r="G379" i="3"/>
  <c r="F379" i="3"/>
  <c r="I378" i="3"/>
  <c r="H378" i="3"/>
  <c r="G378" i="3"/>
  <c r="F378" i="3"/>
  <c r="I377" i="3"/>
  <c r="H377" i="3"/>
  <c r="G377" i="3"/>
  <c r="F377" i="3"/>
  <c r="I376" i="3"/>
  <c r="H376" i="3"/>
  <c r="G376" i="3"/>
  <c r="F376" i="3"/>
  <c r="I375" i="3"/>
  <c r="H375" i="3"/>
  <c r="G375" i="3"/>
  <c r="F375" i="3"/>
  <c r="I374" i="3"/>
  <c r="H374" i="3"/>
  <c r="G374" i="3"/>
  <c r="F374" i="3"/>
  <c r="I373" i="3"/>
  <c r="H373" i="3"/>
  <c r="G373" i="3"/>
  <c r="F373" i="3"/>
  <c r="I372" i="3"/>
  <c r="H372" i="3"/>
  <c r="G372" i="3"/>
  <c r="F372" i="3"/>
  <c r="I371" i="3"/>
  <c r="H371" i="3"/>
  <c r="G371" i="3"/>
  <c r="F371" i="3"/>
  <c r="I370" i="3"/>
  <c r="H370" i="3"/>
  <c r="G370" i="3"/>
  <c r="F370" i="3"/>
  <c r="I369" i="3"/>
  <c r="H369" i="3"/>
  <c r="G369" i="3"/>
  <c r="F369" i="3"/>
  <c r="I368" i="3"/>
  <c r="H368" i="3"/>
  <c r="G368" i="3"/>
  <c r="F368" i="3"/>
  <c r="I367" i="3"/>
  <c r="H367" i="3"/>
  <c r="G367" i="3"/>
  <c r="F367" i="3"/>
  <c r="I366" i="3"/>
  <c r="H366" i="3"/>
  <c r="G366" i="3"/>
  <c r="F366" i="3"/>
  <c r="I365" i="3"/>
  <c r="H365" i="3"/>
  <c r="G365" i="3"/>
  <c r="F365" i="3"/>
  <c r="I364" i="3"/>
  <c r="H364" i="3"/>
  <c r="G364" i="3"/>
  <c r="F364" i="3"/>
  <c r="I363" i="3"/>
  <c r="H363" i="3"/>
  <c r="G363" i="3"/>
  <c r="F363" i="3"/>
  <c r="I362" i="3"/>
  <c r="H362" i="3"/>
  <c r="G362" i="3"/>
  <c r="F362" i="3"/>
  <c r="I361" i="3"/>
  <c r="H361" i="3"/>
  <c r="G361" i="3"/>
  <c r="F361" i="3"/>
  <c r="I360" i="3"/>
  <c r="H360" i="3"/>
  <c r="G360" i="3"/>
  <c r="F360" i="3"/>
  <c r="I359" i="3"/>
  <c r="H359" i="3"/>
  <c r="G359" i="3"/>
  <c r="F359" i="3"/>
  <c r="I358" i="3"/>
  <c r="H358" i="3"/>
  <c r="G358" i="3"/>
  <c r="F358" i="3"/>
  <c r="I357" i="3"/>
  <c r="H357" i="3"/>
  <c r="G357" i="3"/>
  <c r="F357" i="3"/>
  <c r="I356" i="3"/>
  <c r="H356" i="3"/>
  <c r="G356" i="3"/>
  <c r="F356" i="3"/>
  <c r="I355" i="3"/>
  <c r="H355" i="3"/>
  <c r="G355" i="3"/>
  <c r="F355" i="3"/>
  <c r="I354" i="3"/>
  <c r="H354" i="3"/>
  <c r="G354" i="3"/>
  <c r="F354" i="3"/>
  <c r="I353" i="3"/>
  <c r="H353" i="3"/>
  <c r="G353" i="3"/>
  <c r="F353" i="3"/>
  <c r="I352" i="3"/>
  <c r="H352" i="3"/>
  <c r="G352" i="3"/>
  <c r="F352" i="3"/>
  <c r="I351" i="3"/>
  <c r="H351" i="3"/>
  <c r="G351" i="3"/>
  <c r="F351" i="3"/>
  <c r="I350" i="3"/>
  <c r="H350" i="3"/>
  <c r="G350" i="3"/>
  <c r="F350" i="3"/>
  <c r="I349" i="3"/>
  <c r="H349" i="3"/>
  <c r="G349" i="3"/>
  <c r="F349" i="3"/>
  <c r="I348" i="3"/>
  <c r="H348" i="3"/>
  <c r="G348" i="3"/>
  <c r="F348" i="3"/>
  <c r="I347" i="3"/>
  <c r="H347" i="3"/>
  <c r="G347" i="3"/>
  <c r="F347" i="3"/>
  <c r="I346" i="3"/>
  <c r="H346" i="3"/>
  <c r="G346" i="3"/>
  <c r="F346" i="3"/>
  <c r="I345" i="3"/>
  <c r="H345" i="3"/>
  <c r="G345" i="3"/>
  <c r="F345" i="3"/>
  <c r="I344" i="3"/>
  <c r="H344" i="3"/>
  <c r="G344" i="3"/>
  <c r="F344" i="3"/>
  <c r="I343" i="3"/>
  <c r="H343" i="3"/>
  <c r="G343" i="3"/>
  <c r="F343" i="3"/>
  <c r="I342" i="3"/>
  <c r="H342" i="3"/>
  <c r="G342" i="3"/>
  <c r="F342" i="3"/>
  <c r="I341" i="3"/>
  <c r="H341" i="3"/>
  <c r="G341" i="3"/>
  <c r="F341" i="3"/>
  <c r="I340" i="3"/>
  <c r="H340" i="3"/>
  <c r="G340" i="3"/>
  <c r="F340" i="3"/>
  <c r="I339" i="3"/>
  <c r="H339" i="3"/>
  <c r="G339" i="3"/>
  <c r="F339" i="3"/>
  <c r="I338" i="3"/>
  <c r="H338" i="3"/>
  <c r="G338" i="3"/>
  <c r="F338" i="3"/>
  <c r="I337" i="3"/>
  <c r="H337" i="3"/>
  <c r="G337" i="3"/>
  <c r="F337" i="3"/>
  <c r="I336" i="3"/>
  <c r="H336" i="3"/>
  <c r="G336" i="3"/>
  <c r="F336" i="3"/>
  <c r="I335" i="3"/>
  <c r="H335" i="3"/>
  <c r="G335" i="3"/>
  <c r="F335" i="3"/>
  <c r="I334" i="3"/>
  <c r="H334" i="3"/>
  <c r="G334" i="3"/>
  <c r="F334" i="3"/>
  <c r="I333" i="3"/>
  <c r="H333" i="3"/>
  <c r="G333" i="3"/>
  <c r="F333" i="3"/>
  <c r="I332" i="3"/>
  <c r="H332" i="3"/>
  <c r="G332" i="3"/>
  <c r="F332" i="3"/>
  <c r="I331" i="3"/>
  <c r="H331" i="3"/>
  <c r="G331" i="3"/>
  <c r="F331" i="3"/>
  <c r="I330" i="3"/>
  <c r="H330" i="3"/>
  <c r="G330" i="3"/>
  <c r="F330" i="3"/>
  <c r="I329" i="3"/>
  <c r="H329" i="3"/>
  <c r="G329" i="3"/>
  <c r="F329" i="3"/>
  <c r="I328" i="3"/>
  <c r="H328" i="3"/>
  <c r="G328" i="3"/>
  <c r="F328" i="3"/>
  <c r="I327" i="3"/>
  <c r="H327" i="3"/>
  <c r="G327" i="3"/>
  <c r="F327" i="3"/>
  <c r="I326" i="3"/>
  <c r="H326" i="3"/>
  <c r="G326" i="3"/>
  <c r="F326" i="3"/>
  <c r="I325" i="3"/>
  <c r="H325" i="3"/>
  <c r="G325" i="3"/>
  <c r="F325" i="3"/>
  <c r="I324" i="3"/>
  <c r="H324" i="3"/>
  <c r="G324" i="3"/>
  <c r="F324" i="3"/>
  <c r="I323" i="3"/>
  <c r="H323" i="3"/>
  <c r="G323" i="3"/>
  <c r="F323" i="3"/>
  <c r="I322" i="3"/>
  <c r="H322" i="3"/>
  <c r="G322" i="3"/>
  <c r="F322" i="3"/>
  <c r="I321" i="3"/>
  <c r="H321" i="3"/>
  <c r="G321" i="3"/>
  <c r="F321" i="3"/>
  <c r="I320" i="3"/>
  <c r="H320" i="3"/>
  <c r="G320" i="3"/>
  <c r="F320" i="3"/>
  <c r="I319" i="3"/>
  <c r="H319" i="3"/>
  <c r="G319" i="3"/>
  <c r="F319" i="3"/>
  <c r="I318" i="3"/>
  <c r="H318" i="3"/>
  <c r="G318" i="3"/>
  <c r="F318" i="3"/>
  <c r="I317" i="3"/>
  <c r="H317" i="3"/>
  <c r="G317" i="3"/>
  <c r="F317" i="3"/>
  <c r="I316" i="3"/>
  <c r="H316" i="3"/>
  <c r="G316" i="3"/>
  <c r="F316" i="3"/>
  <c r="I315" i="3"/>
  <c r="H315" i="3"/>
  <c r="G315" i="3"/>
  <c r="F315" i="3"/>
  <c r="I314" i="3"/>
  <c r="H314" i="3"/>
  <c r="G314" i="3"/>
  <c r="F314" i="3"/>
  <c r="I313" i="3"/>
  <c r="H313" i="3"/>
  <c r="G313" i="3"/>
  <c r="F313" i="3"/>
  <c r="I312" i="3"/>
  <c r="H312" i="3"/>
  <c r="G312" i="3"/>
  <c r="F312" i="3"/>
  <c r="I311" i="3"/>
  <c r="H311" i="3"/>
  <c r="G311" i="3"/>
  <c r="F311" i="3"/>
  <c r="I310" i="3"/>
  <c r="H310" i="3"/>
  <c r="G310" i="3"/>
  <c r="F310" i="3"/>
  <c r="I309" i="3"/>
  <c r="H309" i="3"/>
  <c r="G309" i="3"/>
  <c r="F309" i="3"/>
  <c r="I308" i="3"/>
  <c r="H308" i="3"/>
  <c r="G308" i="3"/>
  <c r="F308" i="3"/>
  <c r="I307" i="3"/>
  <c r="H307" i="3"/>
  <c r="G307" i="3"/>
  <c r="F307" i="3"/>
  <c r="I306" i="3"/>
  <c r="H306" i="3"/>
  <c r="G306" i="3"/>
  <c r="F306" i="3"/>
  <c r="I305" i="3"/>
  <c r="H305" i="3"/>
  <c r="G305" i="3"/>
  <c r="F305" i="3"/>
  <c r="I304" i="3"/>
  <c r="H304" i="3"/>
  <c r="G304" i="3"/>
  <c r="F304" i="3"/>
  <c r="I303" i="3"/>
  <c r="H303" i="3"/>
  <c r="G303" i="3"/>
  <c r="F303" i="3"/>
  <c r="I302" i="3"/>
  <c r="H302" i="3"/>
  <c r="G302" i="3"/>
  <c r="F302" i="3"/>
  <c r="I301" i="3"/>
  <c r="H301" i="3"/>
  <c r="G301" i="3"/>
  <c r="F301" i="3"/>
  <c r="I300" i="3"/>
  <c r="H300" i="3"/>
  <c r="G300" i="3"/>
  <c r="F300" i="3"/>
  <c r="I299" i="3"/>
  <c r="H299" i="3"/>
  <c r="G299" i="3"/>
  <c r="F299" i="3"/>
  <c r="I298" i="3"/>
  <c r="H298" i="3"/>
  <c r="G298" i="3"/>
  <c r="F298" i="3"/>
  <c r="I297" i="3"/>
  <c r="H297" i="3"/>
  <c r="G297" i="3"/>
  <c r="F297" i="3"/>
  <c r="I296" i="3"/>
  <c r="H296" i="3"/>
  <c r="G296" i="3"/>
  <c r="F296" i="3"/>
  <c r="I295" i="3"/>
  <c r="H295" i="3"/>
  <c r="G295" i="3"/>
  <c r="F295" i="3"/>
  <c r="I294" i="3"/>
  <c r="H294" i="3"/>
  <c r="G294" i="3"/>
  <c r="F294" i="3"/>
  <c r="I293" i="3"/>
  <c r="H293" i="3"/>
  <c r="G293" i="3"/>
  <c r="F293" i="3"/>
  <c r="I292" i="3"/>
  <c r="H292" i="3"/>
  <c r="G292" i="3"/>
  <c r="F292" i="3"/>
  <c r="I291" i="3"/>
  <c r="H291" i="3"/>
  <c r="G291" i="3"/>
  <c r="F291" i="3"/>
  <c r="I290" i="3"/>
  <c r="H290" i="3"/>
  <c r="G290" i="3"/>
  <c r="F290" i="3"/>
  <c r="I289" i="3"/>
  <c r="H289" i="3"/>
  <c r="G289" i="3"/>
  <c r="F289" i="3"/>
  <c r="I288" i="3"/>
  <c r="H288" i="3"/>
  <c r="G288" i="3"/>
  <c r="F288" i="3"/>
  <c r="I287" i="3"/>
  <c r="H287" i="3"/>
  <c r="G287" i="3"/>
  <c r="F287" i="3"/>
  <c r="I286" i="3"/>
  <c r="H286" i="3"/>
  <c r="G286" i="3"/>
  <c r="F286" i="3"/>
  <c r="I285" i="3"/>
  <c r="H285" i="3"/>
  <c r="G285" i="3"/>
  <c r="F285" i="3"/>
  <c r="I284" i="3"/>
  <c r="H284" i="3"/>
  <c r="G284" i="3"/>
  <c r="F284" i="3"/>
  <c r="I283" i="3"/>
  <c r="H283" i="3"/>
  <c r="G283" i="3"/>
  <c r="F283" i="3"/>
  <c r="I282" i="3"/>
  <c r="H282" i="3"/>
  <c r="G282" i="3"/>
  <c r="F282" i="3"/>
  <c r="I281" i="3"/>
  <c r="H281" i="3"/>
  <c r="G281" i="3"/>
  <c r="F281" i="3"/>
  <c r="I280" i="3"/>
  <c r="H280" i="3"/>
  <c r="G280" i="3"/>
  <c r="F280" i="3"/>
  <c r="I279" i="3"/>
  <c r="H279" i="3"/>
  <c r="G279" i="3"/>
  <c r="F279" i="3"/>
  <c r="I278" i="3"/>
  <c r="H278" i="3"/>
  <c r="G278" i="3"/>
  <c r="F278" i="3"/>
  <c r="I277" i="3"/>
  <c r="H277" i="3"/>
  <c r="G277" i="3"/>
  <c r="F277" i="3"/>
  <c r="I276" i="3"/>
  <c r="H276" i="3"/>
  <c r="G276" i="3"/>
  <c r="F276" i="3"/>
  <c r="I275" i="3"/>
  <c r="H275" i="3"/>
  <c r="G275" i="3"/>
  <c r="F275" i="3"/>
  <c r="I274" i="3"/>
  <c r="H274" i="3"/>
  <c r="G274" i="3"/>
  <c r="F274" i="3"/>
  <c r="I273" i="3"/>
  <c r="H273" i="3"/>
  <c r="G273" i="3"/>
  <c r="F273" i="3"/>
  <c r="I272" i="3"/>
  <c r="H272" i="3"/>
  <c r="G272" i="3"/>
  <c r="F272" i="3"/>
  <c r="I271" i="3"/>
  <c r="H271" i="3"/>
  <c r="G271" i="3"/>
  <c r="F271" i="3"/>
  <c r="I270" i="3"/>
  <c r="H270" i="3"/>
  <c r="G270" i="3"/>
  <c r="F270" i="3"/>
  <c r="I269" i="3"/>
  <c r="H269" i="3"/>
  <c r="G269" i="3"/>
  <c r="F269" i="3"/>
  <c r="I268" i="3"/>
  <c r="H268" i="3"/>
  <c r="G268" i="3"/>
  <c r="F268" i="3"/>
  <c r="I267" i="3"/>
  <c r="H267" i="3"/>
  <c r="G267" i="3"/>
  <c r="F267" i="3"/>
  <c r="I266" i="3"/>
  <c r="H266" i="3"/>
  <c r="G266" i="3"/>
  <c r="F266" i="3"/>
  <c r="I265" i="3"/>
  <c r="H265" i="3"/>
  <c r="G265" i="3"/>
  <c r="F265" i="3"/>
  <c r="I264" i="3"/>
  <c r="H264" i="3"/>
  <c r="G264" i="3"/>
  <c r="F264" i="3"/>
  <c r="I263" i="3"/>
  <c r="H263" i="3"/>
  <c r="G263" i="3"/>
  <c r="F263" i="3"/>
  <c r="I262" i="3"/>
  <c r="H262" i="3"/>
  <c r="G262" i="3"/>
  <c r="F262" i="3"/>
  <c r="I261" i="3"/>
  <c r="H261" i="3"/>
  <c r="G261" i="3"/>
  <c r="F261" i="3"/>
  <c r="I260" i="3"/>
  <c r="H260" i="3"/>
  <c r="G260" i="3"/>
  <c r="F260" i="3"/>
  <c r="I259" i="3"/>
  <c r="H259" i="3"/>
  <c r="G259" i="3"/>
  <c r="F259" i="3"/>
  <c r="I258" i="3"/>
  <c r="H258" i="3"/>
  <c r="G258" i="3"/>
  <c r="F258" i="3"/>
  <c r="I257" i="3"/>
  <c r="H257" i="3"/>
  <c r="G257" i="3"/>
  <c r="F257" i="3"/>
  <c r="I256" i="3"/>
  <c r="H256" i="3"/>
  <c r="G256" i="3"/>
  <c r="F256" i="3"/>
  <c r="I255" i="3"/>
  <c r="H255" i="3"/>
  <c r="G255" i="3"/>
  <c r="F255" i="3"/>
  <c r="I254" i="3"/>
  <c r="H254" i="3"/>
  <c r="G254" i="3"/>
  <c r="F254" i="3"/>
  <c r="I253" i="3"/>
  <c r="H253" i="3"/>
  <c r="G253" i="3"/>
  <c r="F253" i="3"/>
  <c r="I252" i="3"/>
  <c r="H252" i="3"/>
  <c r="G252" i="3"/>
  <c r="F252" i="3"/>
  <c r="I251" i="3"/>
  <c r="H251" i="3"/>
  <c r="G251" i="3"/>
  <c r="F251" i="3"/>
  <c r="I250" i="3"/>
  <c r="H250" i="3"/>
  <c r="G250" i="3"/>
  <c r="F250" i="3"/>
  <c r="I249" i="3"/>
  <c r="H249" i="3"/>
  <c r="G249" i="3"/>
  <c r="F249" i="3"/>
  <c r="I248" i="3"/>
  <c r="H248" i="3"/>
  <c r="G248" i="3"/>
  <c r="F248" i="3"/>
  <c r="I247" i="3"/>
  <c r="H247" i="3"/>
  <c r="G247" i="3"/>
  <c r="F247" i="3"/>
  <c r="I246" i="3"/>
  <c r="H246" i="3"/>
  <c r="G246" i="3"/>
  <c r="F246" i="3"/>
  <c r="I245" i="3"/>
  <c r="H245" i="3"/>
  <c r="G245" i="3"/>
  <c r="F245" i="3"/>
  <c r="I244" i="3"/>
  <c r="H244" i="3"/>
  <c r="G244" i="3"/>
  <c r="F244" i="3"/>
  <c r="I243" i="3"/>
  <c r="H243" i="3"/>
  <c r="G243" i="3"/>
  <c r="F243" i="3"/>
  <c r="I242" i="3"/>
  <c r="H242" i="3"/>
  <c r="G242" i="3"/>
  <c r="F242" i="3"/>
  <c r="I241" i="3"/>
  <c r="H241" i="3"/>
  <c r="G241" i="3"/>
  <c r="F241" i="3"/>
  <c r="I240" i="3"/>
  <c r="H240" i="3"/>
  <c r="G240" i="3"/>
  <c r="F240" i="3"/>
  <c r="I239" i="3"/>
  <c r="H239" i="3"/>
  <c r="G239" i="3"/>
  <c r="F239" i="3"/>
  <c r="I238" i="3"/>
  <c r="H238" i="3"/>
  <c r="G238" i="3"/>
  <c r="F238" i="3"/>
  <c r="I237" i="3"/>
  <c r="H237" i="3"/>
  <c r="G237" i="3"/>
  <c r="F237" i="3"/>
  <c r="I236" i="3"/>
  <c r="H236" i="3"/>
  <c r="G236" i="3"/>
  <c r="F236" i="3"/>
  <c r="I235" i="3"/>
  <c r="H235" i="3"/>
  <c r="G235" i="3"/>
  <c r="F235" i="3"/>
  <c r="I234" i="3"/>
  <c r="H234" i="3"/>
  <c r="G234" i="3"/>
  <c r="F234" i="3"/>
  <c r="I233" i="3"/>
  <c r="H233" i="3"/>
  <c r="G233" i="3"/>
  <c r="F233" i="3"/>
  <c r="I232" i="3"/>
  <c r="H232" i="3"/>
  <c r="G232" i="3"/>
  <c r="F232" i="3"/>
  <c r="I231" i="3"/>
  <c r="H231" i="3"/>
  <c r="G231" i="3"/>
  <c r="F231" i="3"/>
  <c r="I230" i="3"/>
  <c r="H230" i="3"/>
  <c r="G230" i="3"/>
  <c r="F230" i="3"/>
  <c r="I229" i="3"/>
  <c r="H229" i="3"/>
  <c r="G229" i="3"/>
  <c r="F229" i="3"/>
  <c r="I228" i="3"/>
  <c r="H228" i="3"/>
  <c r="G228" i="3"/>
  <c r="F228" i="3"/>
  <c r="I227" i="3"/>
  <c r="H227" i="3"/>
  <c r="G227" i="3"/>
  <c r="F227" i="3"/>
  <c r="I226" i="3"/>
  <c r="H226" i="3"/>
  <c r="G226" i="3"/>
  <c r="F226" i="3"/>
  <c r="I225" i="3"/>
  <c r="H225" i="3"/>
  <c r="G225" i="3"/>
  <c r="F225" i="3"/>
  <c r="I224" i="3"/>
  <c r="H224" i="3"/>
  <c r="G224" i="3"/>
  <c r="F224" i="3"/>
  <c r="I223" i="3"/>
  <c r="H223" i="3"/>
  <c r="G223" i="3"/>
  <c r="F223" i="3"/>
  <c r="I222" i="3"/>
  <c r="H222" i="3"/>
  <c r="G222" i="3"/>
  <c r="F222" i="3"/>
  <c r="I221" i="3"/>
  <c r="H221" i="3"/>
  <c r="G221" i="3"/>
  <c r="F221" i="3"/>
  <c r="I220" i="3"/>
  <c r="H220" i="3"/>
  <c r="G220" i="3"/>
  <c r="F220" i="3"/>
  <c r="I219" i="3"/>
  <c r="H219" i="3"/>
  <c r="G219" i="3"/>
  <c r="F219" i="3"/>
  <c r="I218" i="3"/>
  <c r="H218" i="3"/>
  <c r="G218" i="3"/>
  <c r="F218" i="3"/>
  <c r="I217" i="3"/>
  <c r="H217" i="3"/>
  <c r="G217" i="3"/>
  <c r="F217" i="3"/>
  <c r="I216" i="3"/>
  <c r="H216" i="3"/>
  <c r="G216" i="3"/>
  <c r="F216" i="3"/>
  <c r="I215" i="3"/>
  <c r="H215" i="3"/>
  <c r="G215" i="3"/>
  <c r="F215" i="3"/>
  <c r="I214" i="3"/>
  <c r="H214" i="3"/>
  <c r="G214" i="3"/>
  <c r="F214" i="3"/>
  <c r="I213" i="3"/>
  <c r="H213" i="3"/>
  <c r="G213" i="3"/>
  <c r="F213" i="3"/>
  <c r="I212" i="3"/>
  <c r="H212" i="3"/>
  <c r="G212" i="3"/>
  <c r="F212" i="3"/>
  <c r="I211" i="3"/>
  <c r="G211" i="3"/>
  <c r="H211" i="3" s="1"/>
  <c r="F211" i="3"/>
  <c r="I210" i="3"/>
  <c r="G210" i="3"/>
  <c r="H210" i="3" s="1"/>
  <c r="F210" i="3"/>
  <c r="I209" i="3"/>
  <c r="G209" i="3"/>
  <c r="H209" i="3" s="1"/>
  <c r="F209" i="3"/>
  <c r="I208" i="3"/>
  <c r="H208" i="3"/>
  <c r="G208" i="3"/>
  <c r="F208" i="3"/>
  <c r="I207" i="3"/>
  <c r="G207" i="3"/>
  <c r="H207" i="3" s="1"/>
  <c r="F207" i="3"/>
  <c r="I206" i="3"/>
  <c r="G206" i="3"/>
  <c r="H206" i="3" s="1"/>
  <c r="F206" i="3"/>
  <c r="I205" i="3"/>
  <c r="G205" i="3"/>
  <c r="H205" i="3" s="1"/>
  <c r="F205" i="3"/>
  <c r="I204" i="3"/>
  <c r="H204" i="3"/>
  <c r="G204" i="3"/>
  <c r="F204" i="3"/>
  <c r="I203" i="3"/>
  <c r="G203" i="3"/>
  <c r="H203" i="3" s="1"/>
  <c r="F203" i="3"/>
  <c r="I202" i="3"/>
  <c r="G202" i="3"/>
  <c r="H202" i="3" s="1"/>
  <c r="F202" i="3"/>
  <c r="I201" i="3"/>
  <c r="G201" i="3"/>
  <c r="H201" i="3" s="1"/>
  <c r="F201" i="3"/>
  <c r="I200" i="3"/>
  <c r="H200" i="3"/>
  <c r="G200" i="3"/>
  <c r="F200" i="3"/>
  <c r="I199" i="3"/>
  <c r="G199" i="3"/>
  <c r="H199" i="3" s="1"/>
  <c r="F199" i="3"/>
  <c r="I198" i="3"/>
  <c r="G198" i="3"/>
  <c r="H198" i="3" s="1"/>
  <c r="F198" i="3"/>
  <c r="I197" i="3"/>
  <c r="G197" i="3"/>
  <c r="H197" i="3" s="1"/>
  <c r="F197" i="3"/>
  <c r="I196" i="3"/>
  <c r="H196" i="3"/>
  <c r="G196" i="3"/>
  <c r="F196" i="3"/>
  <c r="I195" i="3"/>
  <c r="G195" i="3"/>
  <c r="H195" i="3" s="1"/>
  <c r="F195" i="3"/>
  <c r="I194" i="3"/>
  <c r="G194" i="3"/>
  <c r="H194" i="3" s="1"/>
  <c r="F194" i="3"/>
  <c r="I193" i="3"/>
  <c r="G193" i="3"/>
  <c r="H193" i="3" s="1"/>
  <c r="F193" i="3"/>
  <c r="I192" i="3"/>
  <c r="H192" i="3"/>
  <c r="G192" i="3"/>
  <c r="F192" i="3"/>
  <c r="I191" i="3"/>
  <c r="G191" i="3"/>
  <c r="H191" i="3" s="1"/>
  <c r="F191" i="3"/>
  <c r="I190" i="3"/>
  <c r="G190" i="3"/>
  <c r="H190" i="3" s="1"/>
  <c r="F190" i="3"/>
  <c r="I189" i="3"/>
  <c r="G189" i="3"/>
  <c r="H189" i="3" s="1"/>
  <c r="F189" i="3"/>
  <c r="I188" i="3"/>
  <c r="H188" i="3"/>
  <c r="G188" i="3"/>
  <c r="F188" i="3"/>
  <c r="I187" i="3"/>
  <c r="G187" i="3"/>
  <c r="H187" i="3" s="1"/>
  <c r="F187" i="3"/>
  <c r="I186" i="3"/>
  <c r="G186" i="3"/>
  <c r="H186" i="3" s="1"/>
  <c r="F186" i="3"/>
  <c r="I185" i="3"/>
  <c r="G185" i="3"/>
  <c r="H185" i="3" s="1"/>
  <c r="F185" i="3"/>
  <c r="I184" i="3"/>
  <c r="H184" i="3"/>
  <c r="G184" i="3"/>
  <c r="F184" i="3"/>
  <c r="I183" i="3"/>
  <c r="G183" i="3"/>
  <c r="H183" i="3" s="1"/>
  <c r="F183" i="3"/>
  <c r="I182" i="3"/>
  <c r="G182" i="3"/>
  <c r="H182" i="3" s="1"/>
  <c r="F182" i="3"/>
  <c r="I181" i="3"/>
  <c r="G181" i="3"/>
  <c r="H181" i="3" s="1"/>
  <c r="F181" i="3"/>
  <c r="I180" i="3"/>
  <c r="H180" i="3"/>
  <c r="G180" i="3"/>
  <c r="F180" i="3"/>
  <c r="I179" i="3"/>
  <c r="G179" i="3"/>
  <c r="H179" i="3" s="1"/>
  <c r="F179" i="3"/>
  <c r="I178" i="3"/>
  <c r="G178" i="3"/>
  <c r="H178" i="3" s="1"/>
  <c r="F178" i="3"/>
  <c r="I177" i="3"/>
  <c r="G177" i="3"/>
  <c r="H177" i="3" s="1"/>
  <c r="F177" i="3"/>
  <c r="I176" i="3"/>
  <c r="H176" i="3"/>
  <c r="G176" i="3"/>
  <c r="F176" i="3"/>
  <c r="I175" i="3"/>
  <c r="G175" i="3"/>
  <c r="H175" i="3" s="1"/>
  <c r="F175" i="3"/>
  <c r="I174" i="3"/>
  <c r="G174" i="3"/>
  <c r="H174" i="3" s="1"/>
  <c r="F174" i="3"/>
  <c r="I173" i="3"/>
  <c r="G173" i="3"/>
  <c r="H173" i="3" s="1"/>
  <c r="F173" i="3"/>
  <c r="I172" i="3"/>
  <c r="H172" i="3"/>
  <c r="G172" i="3"/>
  <c r="F172" i="3"/>
  <c r="I171" i="3"/>
  <c r="G171" i="3"/>
  <c r="H171" i="3" s="1"/>
  <c r="F171" i="3"/>
  <c r="I170" i="3"/>
  <c r="G170" i="3"/>
  <c r="H170" i="3" s="1"/>
  <c r="F170" i="3"/>
  <c r="I169" i="3"/>
  <c r="G169" i="3"/>
  <c r="H169" i="3" s="1"/>
  <c r="F169" i="3"/>
  <c r="I168" i="3"/>
  <c r="H168" i="3"/>
  <c r="G168" i="3"/>
  <c r="F168" i="3"/>
  <c r="I167" i="3"/>
  <c r="G167" i="3"/>
  <c r="H167" i="3" s="1"/>
  <c r="F167" i="3"/>
  <c r="I166" i="3"/>
  <c r="G166" i="3"/>
  <c r="H166" i="3" s="1"/>
  <c r="F166" i="3"/>
  <c r="I165" i="3"/>
  <c r="G165" i="3"/>
  <c r="H165" i="3" s="1"/>
  <c r="F165" i="3"/>
  <c r="I164" i="3"/>
  <c r="H164" i="3"/>
  <c r="G164" i="3"/>
  <c r="F164" i="3"/>
  <c r="I163" i="3"/>
  <c r="G163" i="3"/>
  <c r="H163" i="3" s="1"/>
  <c r="F163" i="3"/>
  <c r="I162" i="3"/>
  <c r="G162" i="3"/>
  <c r="H162" i="3" s="1"/>
  <c r="F162" i="3"/>
  <c r="I161" i="3"/>
  <c r="G161" i="3"/>
  <c r="H161" i="3" s="1"/>
  <c r="F161" i="3"/>
  <c r="I160" i="3"/>
  <c r="H160" i="3"/>
  <c r="G160" i="3"/>
  <c r="F160" i="3"/>
  <c r="I159" i="3"/>
  <c r="G159" i="3"/>
  <c r="H159" i="3" s="1"/>
  <c r="F159" i="3"/>
  <c r="I158" i="3"/>
  <c r="G158" i="3"/>
  <c r="H158" i="3" s="1"/>
  <c r="F158" i="3"/>
  <c r="I157" i="3"/>
  <c r="G157" i="3"/>
  <c r="H157" i="3" s="1"/>
  <c r="F157" i="3"/>
  <c r="I156" i="3"/>
  <c r="G156" i="3"/>
  <c r="H156" i="3" s="1"/>
  <c r="F156" i="3"/>
  <c r="I155" i="3"/>
  <c r="G155" i="3"/>
  <c r="H155" i="3" s="1"/>
  <c r="F155" i="3"/>
  <c r="I154" i="3"/>
  <c r="G154" i="3"/>
  <c r="H154" i="3" s="1"/>
  <c r="F154" i="3"/>
  <c r="I153" i="3"/>
  <c r="G153" i="3"/>
  <c r="H153" i="3" s="1"/>
  <c r="F153" i="3"/>
  <c r="I152" i="3"/>
  <c r="G152" i="3"/>
  <c r="H152" i="3" s="1"/>
  <c r="F152" i="3"/>
  <c r="I151" i="3"/>
  <c r="G151" i="3"/>
  <c r="H151" i="3" s="1"/>
  <c r="F151" i="3"/>
  <c r="I150" i="3"/>
  <c r="G150" i="3"/>
  <c r="H150" i="3" s="1"/>
  <c r="F150" i="3"/>
  <c r="I149" i="3"/>
  <c r="G149" i="3"/>
  <c r="H149" i="3" s="1"/>
  <c r="F149" i="3"/>
  <c r="I148" i="3"/>
  <c r="G148" i="3"/>
  <c r="H148" i="3" s="1"/>
  <c r="F148" i="3"/>
  <c r="I147" i="3"/>
  <c r="G147" i="3"/>
  <c r="H147" i="3" s="1"/>
  <c r="F147" i="3"/>
  <c r="I146" i="3"/>
  <c r="G146" i="3"/>
  <c r="H146" i="3" s="1"/>
  <c r="F146" i="3"/>
  <c r="I145" i="3"/>
  <c r="G145" i="3"/>
  <c r="H145" i="3" s="1"/>
  <c r="F145" i="3"/>
  <c r="I144" i="3"/>
  <c r="H144" i="3"/>
  <c r="G144" i="3"/>
  <c r="F144" i="3"/>
  <c r="I143" i="3"/>
  <c r="G143" i="3"/>
  <c r="H143" i="3" s="1"/>
  <c r="F143" i="3"/>
  <c r="I142" i="3"/>
  <c r="G142" i="3"/>
  <c r="H142" i="3" s="1"/>
  <c r="F142" i="3"/>
  <c r="I141" i="3"/>
  <c r="G141" i="3"/>
  <c r="H141" i="3" s="1"/>
  <c r="F141" i="3"/>
  <c r="I140" i="3"/>
  <c r="G140" i="3"/>
  <c r="H140" i="3" s="1"/>
  <c r="F140" i="3"/>
  <c r="I139" i="3"/>
  <c r="G139" i="3"/>
  <c r="H139" i="3" s="1"/>
  <c r="F139" i="3"/>
  <c r="I138" i="3"/>
  <c r="G138" i="3"/>
  <c r="H138" i="3" s="1"/>
  <c r="F138" i="3"/>
  <c r="I137" i="3"/>
  <c r="G137" i="3"/>
  <c r="H137" i="3" s="1"/>
  <c r="F137" i="3"/>
  <c r="I136" i="3"/>
  <c r="G136" i="3"/>
  <c r="H136" i="3" s="1"/>
  <c r="F136" i="3"/>
  <c r="I135" i="3"/>
  <c r="G135" i="3"/>
  <c r="H135" i="3" s="1"/>
  <c r="F135" i="3"/>
  <c r="I134" i="3"/>
  <c r="G134" i="3"/>
  <c r="H134" i="3" s="1"/>
  <c r="F134" i="3"/>
  <c r="I133" i="3"/>
  <c r="G133" i="3"/>
  <c r="H133" i="3" s="1"/>
  <c r="F133" i="3"/>
  <c r="I132" i="3"/>
  <c r="G132" i="3"/>
  <c r="H132" i="3" s="1"/>
  <c r="F132" i="3"/>
  <c r="I131" i="3"/>
  <c r="G131" i="3"/>
  <c r="H131" i="3" s="1"/>
  <c r="F131" i="3"/>
  <c r="I130" i="3"/>
  <c r="G130" i="3"/>
  <c r="H130" i="3" s="1"/>
  <c r="F130" i="3"/>
  <c r="I129" i="3"/>
  <c r="G129" i="3"/>
  <c r="H129" i="3" s="1"/>
  <c r="F129" i="3"/>
  <c r="I128" i="3"/>
  <c r="H128" i="3"/>
  <c r="G128" i="3"/>
  <c r="F128" i="3"/>
  <c r="I127" i="3"/>
  <c r="G127" i="3"/>
  <c r="H127" i="3" s="1"/>
  <c r="F127" i="3"/>
  <c r="I126" i="3"/>
  <c r="G126" i="3"/>
  <c r="H126" i="3" s="1"/>
  <c r="F126" i="3"/>
  <c r="I125" i="3"/>
  <c r="G125" i="3"/>
  <c r="H125" i="3" s="1"/>
  <c r="F125" i="3"/>
  <c r="I124" i="3"/>
  <c r="G124" i="3"/>
  <c r="H124" i="3" s="1"/>
  <c r="F124" i="3"/>
  <c r="I123" i="3"/>
  <c r="G123" i="3"/>
  <c r="H123" i="3" s="1"/>
  <c r="F123" i="3"/>
  <c r="I122" i="3"/>
  <c r="G122" i="3"/>
  <c r="H122" i="3" s="1"/>
  <c r="F122" i="3"/>
  <c r="I121" i="3"/>
  <c r="G121" i="3"/>
  <c r="H121" i="3" s="1"/>
  <c r="F121" i="3"/>
  <c r="I120" i="3"/>
  <c r="G120" i="3"/>
  <c r="H120" i="3" s="1"/>
  <c r="F120" i="3"/>
  <c r="I119" i="3"/>
  <c r="G119" i="3"/>
  <c r="H119" i="3" s="1"/>
  <c r="F119" i="3"/>
  <c r="I118" i="3"/>
  <c r="G118" i="3"/>
  <c r="H118" i="3" s="1"/>
  <c r="F118" i="3"/>
  <c r="I117" i="3"/>
  <c r="G117" i="3"/>
  <c r="H117" i="3" s="1"/>
  <c r="F117" i="3"/>
  <c r="I116" i="3"/>
  <c r="G116" i="3"/>
  <c r="H116" i="3" s="1"/>
  <c r="F116" i="3"/>
  <c r="I115" i="3"/>
  <c r="G115" i="3"/>
  <c r="H115" i="3" s="1"/>
  <c r="F115" i="3"/>
  <c r="I114" i="3"/>
  <c r="G114" i="3"/>
  <c r="H114" i="3" s="1"/>
  <c r="F114" i="3"/>
  <c r="I113" i="3"/>
  <c r="G113" i="3"/>
  <c r="H113" i="3" s="1"/>
  <c r="F113" i="3"/>
  <c r="I112" i="3"/>
  <c r="H112" i="3"/>
  <c r="G112" i="3"/>
  <c r="F112" i="3"/>
  <c r="I111" i="3"/>
  <c r="G111" i="3"/>
  <c r="H111" i="3" s="1"/>
  <c r="F111" i="3"/>
  <c r="I110" i="3"/>
  <c r="G110" i="3"/>
  <c r="H110" i="3" s="1"/>
  <c r="F110" i="3"/>
  <c r="I109" i="3"/>
  <c r="G109" i="3"/>
  <c r="H109" i="3" s="1"/>
  <c r="F109" i="3"/>
  <c r="I108" i="3"/>
  <c r="G108" i="3"/>
  <c r="H108" i="3" s="1"/>
  <c r="F108" i="3"/>
  <c r="I107" i="3"/>
  <c r="G107" i="3"/>
  <c r="H107" i="3" s="1"/>
  <c r="F107" i="3"/>
  <c r="I106" i="3"/>
  <c r="G106" i="3"/>
  <c r="H106" i="3" s="1"/>
  <c r="F106" i="3"/>
  <c r="I105" i="3"/>
  <c r="G105" i="3"/>
  <c r="H105" i="3" s="1"/>
  <c r="F105" i="3"/>
  <c r="I104" i="3"/>
  <c r="G104" i="3"/>
  <c r="H104" i="3" s="1"/>
  <c r="F104" i="3"/>
  <c r="I103" i="3"/>
  <c r="G103" i="3"/>
  <c r="H103" i="3" s="1"/>
  <c r="F103" i="3"/>
  <c r="I102" i="3"/>
  <c r="G102" i="3"/>
  <c r="H102" i="3" s="1"/>
  <c r="F102" i="3"/>
  <c r="I101" i="3"/>
  <c r="G101" i="3"/>
  <c r="H101" i="3" s="1"/>
  <c r="F101" i="3"/>
  <c r="I100" i="3"/>
  <c r="G100" i="3"/>
  <c r="H100" i="3" s="1"/>
  <c r="F100" i="3"/>
  <c r="I99" i="3"/>
  <c r="G99" i="3"/>
  <c r="H99" i="3" s="1"/>
  <c r="F99" i="3"/>
  <c r="I98" i="3"/>
  <c r="G98" i="3"/>
  <c r="H98" i="3" s="1"/>
  <c r="F98" i="3"/>
  <c r="I97" i="3"/>
  <c r="G97" i="3"/>
  <c r="H97" i="3" s="1"/>
  <c r="F97" i="3"/>
  <c r="I96" i="3"/>
  <c r="H96" i="3"/>
  <c r="G96" i="3"/>
  <c r="F96" i="3"/>
  <c r="I95" i="3"/>
  <c r="G95" i="3"/>
  <c r="H95" i="3" s="1"/>
  <c r="F95" i="3"/>
  <c r="I94" i="3"/>
  <c r="G94" i="3"/>
  <c r="H94" i="3" s="1"/>
  <c r="F94" i="3"/>
  <c r="I93" i="3"/>
  <c r="G93" i="3"/>
  <c r="H93" i="3" s="1"/>
  <c r="F93" i="3"/>
  <c r="I92" i="3"/>
  <c r="G92" i="3"/>
  <c r="H92" i="3" s="1"/>
  <c r="F92" i="3"/>
  <c r="I91" i="3"/>
  <c r="G91" i="3"/>
  <c r="H91" i="3" s="1"/>
  <c r="F91" i="3"/>
  <c r="I90" i="3"/>
  <c r="G90" i="3"/>
  <c r="H90" i="3" s="1"/>
  <c r="F90" i="3"/>
  <c r="I89" i="3"/>
  <c r="G89" i="3"/>
  <c r="H89" i="3" s="1"/>
  <c r="F89" i="3"/>
  <c r="I88" i="3"/>
  <c r="G88" i="3"/>
  <c r="H88" i="3" s="1"/>
  <c r="F88" i="3"/>
  <c r="I87" i="3"/>
  <c r="G87" i="3"/>
  <c r="H87" i="3" s="1"/>
  <c r="F87" i="3"/>
  <c r="I86" i="3"/>
  <c r="G86" i="3"/>
  <c r="H86" i="3" s="1"/>
  <c r="F86" i="3"/>
  <c r="I85" i="3"/>
  <c r="G85" i="3"/>
  <c r="H85" i="3" s="1"/>
  <c r="F85" i="3"/>
  <c r="I84" i="3"/>
  <c r="G84" i="3"/>
  <c r="H84" i="3" s="1"/>
  <c r="F84" i="3"/>
  <c r="I83" i="3"/>
  <c r="G83" i="3"/>
  <c r="H83" i="3" s="1"/>
  <c r="F83" i="3"/>
  <c r="I82" i="3"/>
  <c r="G82" i="3"/>
  <c r="H82" i="3" s="1"/>
  <c r="F82" i="3"/>
  <c r="I81" i="3"/>
  <c r="G81" i="3"/>
  <c r="H81" i="3" s="1"/>
  <c r="F81" i="3"/>
  <c r="I80" i="3"/>
  <c r="H80" i="3"/>
  <c r="G80" i="3"/>
  <c r="F80" i="3"/>
  <c r="I79" i="3"/>
  <c r="G79" i="3"/>
  <c r="H79" i="3" s="1"/>
  <c r="F79" i="3"/>
  <c r="I78" i="3"/>
  <c r="G78" i="3"/>
  <c r="H78" i="3" s="1"/>
  <c r="F78" i="3"/>
  <c r="I77" i="3"/>
  <c r="G77" i="3"/>
  <c r="H77" i="3" s="1"/>
  <c r="F77" i="3"/>
  <c r="I76" i="3"/>
  <c r="G76" i="3"/>
  <c r="H76" i="3" s="1"/>
  <c r="F76" i="3"/>
  <c r="I75" i="3"/>
  <c r="G75" i="3"/>
  <c r="H75" i="3" s="1"/>
  <c r="F75" i="3"/>
  <c r="I74" i="3"/>
  <c r="G74" i="3"/>
  <c r="H74" i="3" s="1"/>
  <c r="F74" i="3"/>
  <c r="I73" i="3"/>
  <c r="G73" i="3"/>
  <c r="H73" i="3" s="1"/>
  <c r="F73" i="3"/>
  <c r="I72" i="3"/>
  <c r="G72" i="3"/>
  <c r="H72" i="3" s="1"/>
  <c r="F72" i="3"/>
  <c r="I71" i="3"/>
  <c r="G71" i="3"/>
  <c r="H71" i="3" s="1"/>
  <c r="F71" i="3"/>
  <c r="I70" i="3"/>
  <c r="G70" i="3"/>
  <c r="H70" i="3" s="1"/>
  <c r="F70" i="3"/>
  <c r="I69" i="3"/>
  <c r="G69" i="3"/>
  <c r="H69" i="3" s="1"/>
  <c r="F69" i="3"/>
  <c r="I68" i="3"/>
  <c r="G68" i="3"/>
  <c r="H68" i="3" s="1"/>
  <c r="F68" i="3"/>
  <c r="I67" i="3"/>
  <c r="G67" i="3"/>
  <c r="H67" i="3" s="1"/>
  <c r="F67" i="3"/>
  <c r="I66" i="3"/>
  <c r="G66" i="3"/>
  <c r="H66" i="3" s="1"/>
  <c r="F66" i="3"/>
  <c r="I65" i="3"/>
  <c r="G65" i="3"/>
  <c r="H65" i="3" s="1"/>
  <c r="F65" i="3"/>
  <c r="I64" i="3"/>
  <c r="G64" i="3"/>
  <c r="H64" i="3" s="1"/>
  <c r="F64" i="3"/>
  <c r="I63" i="3"/>
  <c r="G63" i="3"/>
  <c r="H63" i="3" s="1"/>
  <c r="F63" i="3"/>
  <c r="I62" i="3"/>
  <c r="G62" i="3"/>
  <c r="H62" i="3" s="1"/>
  <c r="F62" i="3"/>
  <c r="I61" i="3"/>
  <c r="G61" i="3"/>
  <c r="H61" i="3" s="1"/>
  <c r="F61" i="3"/>
  <c r="I60" i="3"/>
  <c r="G60" i="3"/>
  <c r="H60" i="3" s="1"/>
  <c r="F60" i="3"/>
  <c r="I59" i="3"/>
  <c r="G59" i="3"/>
  <c r="H59" i="3" s="1"/>
  <c r="F59" i="3"/>
  <c r="I58" i="3"/>
  <c r="G58" i="3"/>
  <c r="H58" i="3" s="1"/>
  <c r="F58" i="3"/>
  <c r="I57" i="3"/>
  <c r="G57" i="3"/>
  <c r="H57" i="3" s="1"/>
  <c r="F57" i="3"/>
  <c r="I56" i="3"/>
  <c r="G56" i="3"/>
  <c r="H56" i="3" s="1"/>
  <c r="F56" i="3"/>
  <c r="I55" i="3"/>
  <c r="G55" i="3"/>
  <c r="H55" i="3" s="1"/>
  <c r="F55" i="3"/>
  <c r="I54" i="3"/>
  <c r="G54" i="3"/>
  <c r="H54" i="3" s="1"/>
  <c r="F54" i="3"/>
  <c r="I53" i="3"/>
  <c r="G53" i="3"/>
  <c r="H53" i="3" s="1"/>
  <c r="F53" i="3"/>
  <c r="I52" i="3"/>
  <c r="G52" i="3"/>
  <c r="H52" i="3" s="1"/>
  <c r="F52" i="3"/>
  <c r="I51" i="3"/>
  <c r="G51" i="3"/>
  <c r="H51" i="3" s="1"/>
  <c r="F51" i="3"/>
  <c r="I50" i="3"/>
  <c r="G50" i="3"/>
  <c r="H50" i="3" s="1"/>
  <c r="F50" i="3"/>
  <c r="I49" i="3"/>
  <c r="G49" i="3"/>
  <c r="H49" i="3" s="1"/>
  <c r="F49" i="3"/>
  <c r="I48" i="3"/>
  <c r="G48" i="3"/>
  <c r="H48" i="3" s="1"/>
  <c r="F48" i="3"/>
  <c r="I47" i="3"/>
  <c r="G47" i="3"/>
  <c r="H47" i="3" s="1"/>
  <c r="F47" i="3"/>
  <c r="I46" i="3"/>
  <c r="G46" i="3"/>
  <c r="H46" i="3" s="1"/>
  <c r="F46" i="3"/>
  <c r="I45" i="3"/>
  <c r="G45" i="3"/>
  <c r="H45" i="3" s="1"/>
  <c r="F45" i="3"/>
  <c r="I44" i="3"/>
  <c r="G44" i="3"/>
  <c r="H44" i="3" s="1"/>
  <c r="F44" i="3"/>
  <c r="I43" i="3"/>
  <c r="G43" i="3"/>
  <c r="H43" i="3" s="1"/>
  <c r="F43" i="3"/>
  <c r="I42" i="3"/>
  <c r="G42" i="3"/>
  <c r="H42" i="3" s="1"/>
  <c r="F42" i="3"/>
  <c r="I41" i="3"/>
  <c r="G41" i="3"/>
  <c r="H41" i="3" s="1"/>
  <c r="F41" i="3"/>
  <c r="I40" i="3"/>
  <c r="G40" i="3"/>
  <c r="H40" i="3" s="1"/>
  <c r="F40" i="3"/>
  <c r="I39" i="3"/>
  <c r="G39" i="3"/>
  <c r="H39" i="3" s="1"/>
  <c r="F39" i="3"/>
  <c r="I38" i="3"/>
  <c r="G38" i="3"/>
  <c r="H38" i="3" s="1"/>
  <c r="F38" i="3"/>
  <c r="I37" i="3"/>
  <c r="G37" i="3"/>
  <c r="H37" i="3" s="1"/>
  <c r="F37" i="3"/>
  <c r="I36" i="3"/>
  <c r="G36" i="3"/>
  <c r="H36" i="3" s="1"/>
  <c r="F36" i="3"/>
  <c r="I35" i="3"/>
  <c r="G35" i="3"/>
  <c r="H35" i="3" s="1"/>
  <c r="F35" i="3"/>
  <c r="I34" i="3"/>
  <c r="G34" i="3"/>
  <c r="H34" i="3" s="1"/>
  <c r="F34" i="3"/>
  <c r="I33" i="3"/>
  <c r="G33" i="3"/>
  <c r="H33" i="3" s="1"/>
  <c r="F33" i="3"/>
  <c r="I32" i="3"/>
  <c r="G32" i="3"/>
  <c r="H32" i="3" s="1"/>
  <c r="F32" i="3"/>
  <c r="I31" i="3"/>
  <c r="G31" i="3"/>
  <c r="H31" i="3" s="1"/>
  <c r="F31" i="3"/>
  <c r="I30" i="3"/>
  <c r="G30" i="3"/>
  <c r="H30" i="3" s="1"/>
  <c r="F30" i="3"/>
  <c r="I29" i="3"/>
  <c r="G29" i="3"/>
  <c r="H29" i="3" s="1"/>
  <c r="F29" i="3"/>
  <c r="I28" i="3"/>
  <c r="G28" i="3"/>
  <c r="H28" i="3" s="1"/>
  <c r="F28" i="3"/>
  <c r="I27" i="3"/>
  <c r="G27" i="3"/>
  <c r="H27" i="3" s="1"/>
  <c r="F27" i="3"/>
  <c r="I26" i="3"/>
  <c r="G26" i="3"/>
  <c r="H26" i="3" s="1"/>
  <c r="F26" i="3"/>
  <c r="I25" i="3"/>
  <c r="G25" i="3"/>
  <c r="H25" i="3" s="1"/>
  <c r="F25" i="3"/>
  <c r="I24" i="3"/>
  <c r="G24" i="3"/>
  <c r="H24" i="3" s="1"/>
  <c r="F24" i="3"/>
  <c r="I23" i="3"/>
  <c r="G23" i="3"/>
  <c r="H23" i="3" s="1"/>
  <c r="F23" i="3"/>
  <c r="I22" i="3"/>
  <c r="G22" i="3"/>
  <c r="H22" i="3" s="1"/>
  <c r="F22" i="3"/>
  <c r="G21" i="3"/>
  <c r="F21" i="3"/>
  <c r="G20" i="3"/>
  <c r="H20" i="3" s="1"/>
  <c r="I20" i="3" s="1"/>
  <c r="F20" i="3"/>
  <c r="G19" i="3"/>
  <c r="H19" i="3" s="1"/>
  <c r="F19" i="3"/>
  <c r="G18" i="3"/>
  <c r="H18" i="3" s="1"/>
  <c r="I18" i="3" s="1"/>
  <c r="F18" i="3"/>
  <c r="G17" i="3"/>
  <c r="F17" i="3"/>
  <c r="G16" i="3"/>
  <c r="H16" i="3" s="1"/>
  <c r="F16" i="3"/>
  <c r="G15" i="3"/>
  <c r="H15" i="3" s="1"/>
  <c r="F15" i="3"/>
  <c r="G14" i="3"/>
  <c r="H14" i="3" s="1"/>
  <c r="I14" i="3" s="1"/>
  <c r="F14" i="3"/>
  <c r="G13" i="3"/>
  <c r="H13" i="3" s="1"/>
  <c r="F13" i="3"/>
  <c r="G12" i="3"/>
  <c r="H12" i="3" s="1"/>
  <c r="I12" i="3" s="1"/>
  <c r="F12" i="3"/>
  <c r="G11" i="3"/>
  <c r="F11" i="3"/>
  <c r="G10" i="3"/>
  <c r="H10" i="3" s="1"/>
  <c r="I10" i="3" s="1"/>
  <c r="F10" i="3"/>
  <c r="G9" i="3"/>
  <c r="H9" i="3" s="1"/>
  <c r="F9" i="3"/>
  <c r="G8" i="3"/>
  <c r="H8" i="3" s="1"/>
  <c r="I8" i="3" s="1"/>
  <c r="F8" i="3"/>
  <c r="G7" i="3"/>
  <c r="F7" i="3"/>
  <c r="G6" i="3"/>
  <c r="H6" i="3" s="1"/>
  <c r="I6" i="3" s="1"/>
  <c r="F6" i="3"/>
  <c r="I16" i="3" l="1"/>
  <c r="C12" i="4"/>
  <c r="C28" i="4"/>
  <c r="C44" i="4"/>
  <c r="C10" i="4"/>
  <c r="C19" i="4"/>
  <c r="G22" i="4"/>
  <c r="C26" i="4"/>
  <c r="G38" i="4"/>
  <c r="C42" i="4"/>
  <c r="C48" i="4"/>
  <c r="C52" i="4"/>
  <c r="C6" i="4"/>
  <c r="E6" i="4"/>
  <c r="F6" i="4" s="1"/>
  <c r="E14" i="4"/>
  <c r="C20" i="4"/>
  <c r="E30" i="4"/>
  <c r="C36" i="4"/>
  <c r="E46" i="4"/>
  <c r="C50" i="4"/>
  <c r="G14" i="4"/>
  <c r="G30" i="4"/>
  <c r="C43" i="4"/>
  <c r="G46" i="4"/>
  <c r="G50" i="4"/>
  <c r="C54" i="4"/>
  <c r="E18" i="4"/>
  <c r="C24" i="4"/>
  <c r="E34" i="4"/>
  <c r="C40" i="4"/>
  <c r="H7" i="3"/>
  <c r="I7" i="3" s="1"/>
  <c r="H11" i="3"/>
  <c r="I11" i="3" s="1"/>
  <c r="H17" i="3"/>
  <c r="I17" i="3" s="1"/>
  <c r="H21" i="3"/>
  <c r="I21" i="3" s="1"/>
  <c r="I9" i="3"/>
  <c r="H6" i="4" s="1"/>
  <c r="I13" i="3"/>
  <c r="I15" i="3"/>
  <c r="I19" i="3"/>
  <c r="D6" i="4"/>
  <c r="B7" i="4"/>
  <c r="F9" i="4"/>
  <c r="D10" i="4"/>
  <c r="B11" i="4"/>
  <c r="H12" i="4"/>
  <c r="F13" i="4"/>
  <c r="I13" i="4" s="1"/>
  <c r="D14" i="4"/>
  <c r="B15" i="4"/>
  <c r="H16" i="4"/>
  <c r="F17" i="4"/>
  <c r="I17" i="4" s="1"/>
  <c r="D18" i="4"/>
  <c r="B19" i="4"/>
  <c r="H20" i="4"/>
  <c r="F21" i="4"/>
  <c r="D22" i="4"/>
  <c r="B23" i="4"/>
  <c r="H24" i="4"/>
  <c r="F25" i="4"/>
  <c r="D26" i="4"/>
  <c r="B27" i="4"/>
  <c r="H28" i="4"/>
  <c r="F29" i="4"/>
  <c r="I29" i="4" s="1"/>
  <c r="D30" i="4"/>
  <c r="B31" i="4"/>
  <c r="H32" i="4"/>
  <c r="F33" i="4"/>
  <c r="I33" i="4" s="1"/>
  <c r="D34" i="4"/>
  <c r="B35" i="4"/>
  <c r="H36" i="4"/>
  <c r="F37" i="4"/>
  <c r="I37" i="4" s="1"/>
  <c r="D38" i="4"/>
  <c r="B39" i="4"/>
  <c r="H40" i="4"/>
  <c r="F41" i="4"/>
  <c r="D42" i="4"/>
  <c r="B43" i="4"/>
  <c r="H44" i="4"/>
  <c r="F45" i="4"/>
  <c r="I45" i="4" s="1"/>
  <c r="D46" i="4"/>
  <c r="B47" i="4"/>
  <c r="H48" i="4"/>
  <c r="F49" i="4"/>
  <c r="D50" i="4"/>
  <c r="B51" i="4"/>
  <c r="H52" i="4"/>
  <c r="F53" i="4"/>
  <c r="I53" i="4" s="1"/>
  <c r="D54" i="4"/>
  <c r="B55" i="4"/>
  <c r="G9" i="4"/>
  <c r="G13" i="4"/>
  <c r="G17" i="4"/>
  <c r="G21" i="4"/>
  <c r="G25" i="4"/>
  <c r="G29" i="4"/>
  <c r="G33" i="4"/>
  <c r="I36" i="4"/>
  <c r="J36" i="4" s="1"/>
  <c r="G37" i="4"/>
  <c r="G41" i="4"/>
  <c r="G45" i="4"/>
  <c r="C47" i="4"/>
  <c r="G49" i="4"/>
  <c r="E50" i="4"/>
  <c r="C51" i="4"/>
  <c r="I52" i="4"/>
  <c r="J52" i="4" s="1"/>
  <c r="G53" i="4"/>
  <c r="E54" i="4"/>
  <c r="C55" i="4"/>
  <c r="D7" i="4"/>
  <c r="B8" i="4"/>
  <c r="H9" i="4"/>
  <c r="F10" i="4"/>
  <c r="I10" i="4" s="1"/>
  <c r="J10" i="4" s="1"/>
  <c r="D11" i="4"/>
  <c r="B12" i="4"/>
  <c r="H13" i="4"/>
  <c r="F14" i="4"/>
  <c r="D15" i="4"/>
  <c r="B16" i="4"/>
  <c r="H17" i="4"/>
  <c r="F18" i="4"/>
  <c r="I18" i="4" s="1"/>
  <c r="J18" i="4" s="1"/>
  <c r="D19" i="4"/>
  <c r="B20" i="4"/>
  <c r="H21" i="4"/>
  <c r="F22" i="4"/>
  <c r="D23" i="4"/>
  <c r="B24" i="4"/>
  <c r="H25" i="4"/>
  <c r="F26" i="4"/>
  <c r="I26" i="4" s="1"/>
  <c r="J26" i="4" s="1"/>
  <c r="D27" i="4"/>
  <c r="B28" i="4"/>
  <c r="H29" i="4"/>
  <c r="F30" i="4"/>
  <c r="D31" i="4"/>
  <c r="B32" i="4"/>
  <c r="H33" i="4"/>
  <c r="F34" i="4"/>
  <c r="I34" i="4" s="1"/>
  <c r="J34" i="4" s="1"/>
  <c r="D35" i="4"/>
  <c r="B36" i="4"/>
  <c r="H37" i="4"/>
  <c r="F38" i="4"/>
  <c r="D39" i="4"/>
  <c r="B40" i="4"/>
  <c r="H41" i="4"/>
  <c r="F42" i="4"/>
  <c r="I42" i="4" s="1"/>
  <c r="J42" i="4" s="1"/>
  <c r="D43" i="4"/>
  <c r="B44" i="4"/>
  <c r="H45" i="4"/>
  <c r="F46" i="4"/>
  <c r="I46" i="4" s="1"/>
  <c r="J46" i="4" s="1"/>
  <c r="D47" i="4"/>
  <c r="B48" i="4"/>
  <c r="H49" i="4"/>
  <c r="F50" i="4"/>
  <c r="I50" i="4" s="1"/>
  <c r="J50" i="4" s="1"/>
  <c r="D51" i="4"/>
  <c r="B52" i="4"/>
  <c r="H53" i="4"/>
  <c r="F54" i="4"/>
  <c r="D55" i="4"/>
  <c r="G6" i="4"/>
  <c r="E7" i="4"/>
  <c r="C8" i="4"/>
  <c r="C56" i="4" s="1"/>
  <c r="G54" i="4"/>
  <c r="I54" i="4" s="1"/>
  <c r="J54" i="4" s="1"/>
  <c r="E55" i="4"/>
  <c r="F7" i="4"/>
  <c r="I7" i="4" s="1"/>
  <c r="J7" i="4" s="1"/>
  <c r="D8" i="4"/>
  <c r="B9" i="4"/>
  <c r="H10" i="4"/>
  <c r="F11" i="4"/>
  <c r="D12" i="4"/>
  <c r="B13" i="4"/>
  <c r="H14" i="4"/>
  <c r="F15" i="4"/>
  <c r="D16" i="4"/>
  <c r="B17" i="4"/>
  <c r="H18" i="4"/>
  <c r="F19" i="4"/>
  <c r="D20" i="4"/>
  <c r="B21" i="4"/>
  <c r="H22" i="4"/>
  <c r="F23" i="4"/>
  <c r="I23" i="4" s="1"/>
  <c r="J23" i="4" s="1"/>
  <c r="D24" i="4"/>
  <c r="B25" i="4"/>
  <c r="H26" i="4"/>
  <c r="F27" i="4"/>
  <c r="D28" i="4"/>
  <c r="B29" i="4"/>
  <c r="H30" i="4"/>
  <c r="F31" i="4"/>
  <c r="I31" i="4" s="1"/>
  <c r="J31" i="4" s="1"/>
  <c r="D32" i="4"/>
  <c r="B33" i="4"/>
  <c r="H34" i="4"/>
  <c r="F35" i="4"/>
  <c r="D36" i="4"/>
  <c r="B37" i="4"/>
  <c r="H38" i="4"/>
  <c r="F39" i="4"/>
  <c r="I39" i="4" s="1"/>
  <c r="J39" i="4" s="1"/>
  <c r="D40" i="4"/>
  <c r="B41" i="4"/>
  <c r="H42" i="4"/>
  <c r="F43" i="4"/>
  <c r="D44" i="4"/>
  <c r="B45" i="4"/>
  <c r="H46" i="4"/>
  <c r="F47" i="4"/>
  <c r="I47" i="4" s="1"/>
  <c r="J47" i="4" s="1"/>
  <c r="D48" i="4"/>
  <c r="B49" i="4"/>
  <c r="H50" i="4"/>
  <c r="F51" i="4"/>
  <c r="D52" i="4"/>
  <c r="B53" i="4"/>
  <c r="H54" i="4"/>
  <c r="F55" i="4"/>
  <c r="G7" i="4"/>
  <c r="E8" i="4"/>
  <c r="F8" i="4" s="1"/>
  <c r="I8" i="4" s="1"/>
  <c r="C9" i="4"/>
  <c r="G11" i="4"/>
  <c r="I11" i="4" s="1"/>
  <c r="J11" i="4" s="1"/>
  <c r="E12" i="4"/>
  <c r="C13" i="4"/>
  <c r="I14" i="4"/>
  <c r="J14" i="4" s="1"/>
  <c r="G15" i="4"/>
  <c r="E16" i="4"/>
  <c r="C17" i="4"/>
  <c r="G19" i="4"/>
  <c r="E20" i="4"/>
  <c r="C21" i="4"/>
  <c r="I22" i="4"/>
  <c r="J22" i="4" s="1"/>
  <c r="G23" i="4"/>
  <c r="E24" i="4"/>
  <c r="C25" i="4"/>
  <c r="G27" i="4"/>
  <c r="I27" i="4" s="1"/>
  <c r="J27" i="4" s="1"/>
  <c r="E28" i="4"/>
  <c r="C29" i="4"/>
  <c r="I30" i="4"/>
  <c r="J30" i="4" s="1"/>
  <c r="G31" i="4"/>
  <c r="E32" i="4"/>
  <c r="C33" i="4"/>
  <c r="G35" i="4"/>
  <c r="I35" i="4" s="1"/>
  <c r="J35" i="4" s="1"/>
  <c r="E36" i="4"/>
  <c r="C37" i="4"/>
  <c r="I38" i="4"/>
  <c r="J38" i="4" s="1"/>
  <c r="G39" i="4"/>
  <c r="E40" i="4"/>
  <c r="C41" i="4"/>
  <c r="G43" i="4"/>
  <c r="E44" i="4"/>
  <c r="C45" i="4"/>
  <c r="G47" i="4"/>
  <c r="E48" i="4"/>
  <c r="C49" i="4"/>
  <c r="G51" i="4"/>
  <c r="E52" i="4"/>
  <c r="C53" i="4"/>
  <c r="G55" i="4"/>
  <c r="D9" i="4"/>
  <c r="H11" i="4"/>
  <c r="F12" i="4"/>
  <c r="I12" i="4" s="1"/>
  <c r="J12" i="4" s="1"/>
  <c r="D13" i="4"/>
  <c r="H15" i="4"/>
  <c r="F16" i="4"/>
  <c r="I16" i="4" s="1"/>
  <c r="J16" i="4" s="1"/>
  <c r="D17" i="4"/>
  <c r="H19" i="4"/>
  <c r="F20" i="4"/>
  <c r="I20" i="4" s="1"/>
  <c r="D21" i="4"/>
  <c r="H23" i="4"/>
  <c r="F24" i="4"/>
  <c r="I24" i="4" s="1"/>
  <c r="J24" i="4" s="1"/>
  <c r="D25" i="4"/>
  <c r="H27" i="4"/>
  <c r="F28" i="4"/>
  <c r="I28" i="4" s="1"/>
  <c r="J28" i="4" s="1"/>
  <c r="D29" i="4"/>
  <c r="H31" i="4"/>
  <c r="F32" i="4"/>
  <c r="I32" i="4" s="1"/>
  <c r="J32" i="4" s="1"/>
  <c r="D33" i="4"/>
  <c r="H35" i="4"/>
  <c r="F36" i="4"/>
  <c r="D37" i="4"/>
  <c r="H39" i="4"/>
  <c r="F40" i="4"/>
  <c r="I40" i="4" s="1"/>
  <c r="J40" i="4" s="1"/>
  <c r="D41" i="4"/>
  <c r="H43" i="4"/>
  <c r="F44" i="4"/>
  <c r="I44" i="4" s="1"/>
  <c r="J44" i="4" s="1"/>
  <c r="D45" i="4"/>
  <c r="H47" i="4"/>
  <c r="F48" i="4"/>
  <c r="I48" i="4" s="1"/>
  <c r="J48" i="4" s="1"/>
  <c r="D49" i="4"/>
  <c r="H51" i="4"/>
  <c r="D53" i="4"/>
  <c r="H55" i="4"/>
  <c r="E56" i="4" l="1"/>
  <c r="I55" i="4"/>
  <c r="J55" i="4" s="1"/>
  <c r="I6" i="4"/>
  <c r="I51" i="4"/>
  <c r="J51" i="4" s="1"/>
  <c r="I15" i="4"/>
  <c r="J15" i="4" s="1"/>
  <c r="I43" i="4"/>
  <c r="J43" i="4" s="1"/>
  <c r="I21" i="4"/>
  <c r="J21" i="4" s="1"/>
  <c r="J20" i="4"/>
  <c r="I19" i="4"/>
  <c r="J19" i="4" s="1"/>
  <c r="J8" i="4"/>
  <c r="I49" i="4"/>
  <c r="J49" i="4" s="1"/>
  <c r="I41" i="4"/>
  <c r="J41" i="4" s="1"/>
  <c r="J33" i="4"/>
  <c r="I25" i="4"/>
  <c r="J25" i="4" s="1"/>
  <c r="J17" i="4"/>
  <c r="I9" i="4"/>
  <c r="J9" i="4" s="1"/>
  <c r="H7" i="4"/>
  <c r="H56" i="4" s="1"/>
  <c r="B56" i="4"/>
  <c r="H8" i="4"/>
  <c r="J6" i="4"/>
  <c r="D56" i="4"/>
  <c r="J53" i="4"/>
  <c r="J29" i="4"/>
  <c r="J45" i="4"/>
  <c r="J13" i="4"/>
  <c r="J37" i="4"/>
  <c r="I56" i="4" l="1"/>
  <c r="J56" i="4"/>
</calcChain>
</file>

<file path=xl/sharedStrings.xml><?xml version="1.0" encoding="utf-8"?>
<sst xmlns="http://schemas.openxmlformats.org/spreadsheetml/2006/main" count="79" uniqueCount="60">
  <si>
    <t>Plantilla gratis · Control de combustible de la flota</t>
  </si>
  <si>
    <t>Oscar Mendieta · Operaciones + IA · oscarmendieta.com · hasta 50 vehículos y 500 cargas</t>
  </si>
  <si>
    <t>1.</t>
  </si>
  <si>
    <t>Las celdas amarillas con letra azul son las que llenas tú; las celestes se calculan solas. Los vehículos y las cargas que trae son ejemplos ficticios: bórralos.</t>
  </si>
  <si>
    <t>2.</t>
  </si>
  <si>
    <t>Hoja «Vehículos»: código, descripción, capacidad del tanque en litros y el consumo esperado en litros cada 100 km (el del fabricante o el promedio de un mes normal).</t>
  </si>
  <si>
    <t>3.</t>
  </si>
  <si>
    <t>Hoja «Cargas»: una fila por carga, EN ORDEN DE FECHA, con el km del odómetro, los litros y el precio por litro. Carga siempre el tanque lleno: así los litros de una carga son los que se gastaron desde la anterior.</t>
  </si>
  <si>
    <t>4.</t>
  </si>
  <si>
    <t>La columna «Alerta» marca KM RETROCEDE (el odómetro es menor que en la carga anterior), LITROS &gt; TANQUE (imposible: error al anotar o combustible que fue a otro lado) y CONSUMO ALTO (más que lo esperado + la tolerancia).</t>
  </si>
  <si>
    <t>5.</t>
  </si>
  <si>
    <t>Hoja «Resumen»: elige el período (desde / hasta) y mira por vehículo los litros, el gasto, el consumo real contra el esperado, las alertas y cuánto se gastó de más.</t>
  </si>
  <si>
    <t>Cómo se calcula</t>
  </si>
  <si>
    <t>Km recorridos = km del odómetro − km de la carga anterior del mismo vehículo</t>
  </si>
  <si>
    <t>Consumo (L/100 km) = litros cargados ÷ km recorridos × 100</t>
  </si>
  <si>
    <t>Consumo alto = consumo real &gt; consumo esperado × (1 + tolerancia)</t>
  </si>
  <si>
    <t>Litros de más = litros cargados − consumo esperado × km recorridos ÷ 100 (solo si es positivo, en el período)</t>
  </si>
  <si>
    <t>Gasto de más = litros de más × precio promedio por litro del vehículo en el período</t>
  </si>
  <si>
    <t>Lo que una planilla no puede evitar: que alguien corrija un registro sin dejar rastro, y que las cargas se anoten tarde o de memoria.</t>
  </si>
  <si>
    <t>FlotaControl hace esto desde el celular del encargado (incluso sin señal), con correcciones que aprueba la gerencia y alertas automáticas. Prueba la demo sin registrarte:</t>
  </si>
  <si>
    <t>Ver la demo de FlotaControl → flota.oscarmendieta.com</t>
  </si>
  <si>
    <t>Vehículos · hasta 50</t>
  </si>
  <si>
    <t>Amarillo = lo llenas tú · los 3 vehículos cargados son ejemplos ficticios: bórralos</t>
  </si>
  <si>
    <t>Tolerancia de consumo (%)</t>
  </si>
  <si>
    <t>Código</t>
  </si>
  <si>
    <t>Descripción</t>
  </si>
  <si>
    <t>Tanque
(L)</t>
  </si>
  <si>
    <t>Consumo esperado
(L/100 km)</t>
  </si>
  <si>
    <t>CAM-01</t>
  </si>
  <si>
    <t>Camión 3/4 de reparto</t>
  </si>
  <si>
    <t>CAM-02</t>
  </si>
  <si>
    <t>PCK-03</t>
  </si>
  <si>
    <t>Camioneta de ventas</t>
  </si>
  <si>
    <t>Registro de cargas de combustible</t>
  </si>
  <si>
    <t>Una fila por carga, en orden de fecha, con el tanque lleno · amarillo = lo llenas tú · celeste = se calcula solo</t>
  </si>
  <si>
    <t>Fecha</t>
  </si>
  <si>
    <t>Vehículo
(código)</t>
  </si>
  <si>
    <t>Km del
odómetro (km)</t>
  </si>
  <si>
    <t>Litros
(L)</t>
  </si>
  <si>
    <t>Precio por
litro ($/L)</t>
  </si>
  <si>
    <t>Importe
($)</t>
  </si>
  <si>
    <t>Km
recorridos (km)</t>
  </si>
  <si>
    <t>Consumo
(L/100 km)</t>
  </si>
  <si>
    <t>Alerta</t>
  </si>
  <si>
    <t>Observación</t>
  </si>
  <si>
    <t>Resumen por vehículo</t>
  </si>
  <si>
    <t>Elige el período: todo se recalcula con las cargas entre esas fechas</t>
  </si>
  <si>
    <t>Desde</t>
  </si>
  <si>
    <t>Hasta</t>
  </si>
  <si>
    <t>Vehículo</t>
  </si>
  <si>
    <t>Cargas
(un.)</t>
  </si>
  <si>
    <t>Gasto
($)</t>
  </si>
  <si>
    <t>Km recorridos
(km)</t>
  </si>
  <si>
    <t>Consumo real
(L/100 km)</t>
  </si>
  <si>
    <t>Alertas
(un.)</t>
  </si>
  <si>
    <t>Litros de más
(L)</t>
  </si>
  <si>
    <t>Gasto de más
($)</t>
  </si>
  <si>
    <t>TOTAL</t>
  </si>
  <si>
    <t>Consumo real: solo cargas con km recorridos (la primera carga de cada vehículo no tiene anterior). Importes en tu moneda. Datos de ejemplo ficticios.</t>
  </si>
  <si>
    <t>FlotaControl: lo mismo desde el celular, sin planillas y con correcciones aprobadas → flota.oscarmendieta.com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</si>
</sst>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dd/mm/yyyy"/>
    <numFmt numFmtId="167" formatCode="#,##0.0"/>
  </numFmts>
  <fonts count="8" x14ac:knownFonts="1">
    <font>
      <sz val="11"/>
      <color theme="1"/>
      <name val="Calibri"/>
      <family val="2"/>
      <scheme val="minor"/>
    </font>
    <font>
      <b/>
      <sz val="16"/>
      <color rgb="FF1F3A5F"/>
      <name val="Arial"/>
    </font>
    <font>
      <i/>
      <sz val="10"/>
      <color rgb="FF555555"/>
      <name val="Arial"/>
    </font>
    <font>
      <b/>
      <sz val="10"/>
      <name val="Arial"/>
    </font>
    <font>
      <sz val="10"/>
      <name val="Arial"/>
    </font>
    <font>
      <b/>
      <u/>
      <sz val="10"/>
      <color rgb="FFE8702A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1F3A5F"/>
      </patternFill>
    </fill>
    <fill>
      <patternFill patternType="solid">
        <fgColor rgb="FFEAF0F7"/>
      </patternFill>
    </fill>
  </fills>
  <borders count="2">
    <border>
      <left/>
      <right/>
      <top/>
      <bottom/>
      <diagonal/>
    </border>
    <border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left" vertical="center"/>
      <protection locked="0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166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3" fontId="6" fillId="2" borderId="1" xfId="0" applyNumberFormat="1" applyFont="1" applyFill="1" applyBorder="1" applyAlignment="1" applyProtection="1">
      <alignment horizontal="center" vertical="center"/>
      <protection locked="0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1" fontId="4" fillId="4" borderId="1" xfId="0" applyNumberFormat="1" applyFont="1" applyFill="1" applyBorder="1" applyAlignment="1">
      <alignment horizontal="center" vertical="center"/>
    </xf>
    <xf numFmtId="167" fontId="4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7">
    <dxf>
      <fill>
        <patternFill patternType="solid">
          <fgColor rgb="FFF2B8B8"/>
          <bgColor rgb="FFF2B8B8"/>
        </patternFill>
      </fill>
    </dxf>
    <dxf>
      <fill>
        <patternFill patternType="solid">
          <fgColor rgb="FFFFF1C9"/>
          <bgColor rgb="FFFFF1C9"/>
        </patternFill>
      </fill>
    </dxf>
    <dxf>
      <fill>
        <patternFill patternType="solid">
          <fgColor rgb="FFF6D5D5"/>
          <bgColor rgb="FFF6D5D5"/>
        </patternFill>
      </fill>
    </dxf>
    <dxf>
      <fill>
        <patternFill patternType="solid">
          <fgColor rgb="FFF2B8B8"/>
          <bgColor rgb="FFF2B8B8"/>
        </patternFill>
      </fill>
    </dxf>
    <dxf>
      <fill>
        <patternFill patternType="solid">
          <fgColor rgb="FFF2B8B8"/>
          <bgColor rgb="FFF2B8B8"/>
        </patternFill>
      </fill>
    </dxf>
    <dxf>
      <fill>
        <patternFill patternType="solid">
          <fgColor rgb="FFFFF1C9"/>
          <bgColor rgb="FFFFF1C9"/>
        </patternFill>
      </fill>
    </dxf>
    <dxf>
      <fill>
        <patternFill patternType="solid">
          <fgColor rgb="FFD5ECD9"/>
          <bgColor rgb="FFD5EC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lota.oscarmendieta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lota.oscarmendie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showGridLines="0" workbookViewId="0"/>
  </sheetViews>
  <sheetFormatPr baseColWidth="10" defaultColWidth="9.140625" defaultRowHeight="15" x14ac:dyDescent="0.25"/>
  <cols>
    <col min="1" max="1" width="4" customWidth="1"/>
    <col min="2" max="2" width="100" customWidth="1"/>
  </cols>
  <sheetData>
    <row r="1" spans="1:2" ht="20.25" x14ac:dyDescent="0.3">
      <c r="B1" s="1" t="s">
        <v>0</v>
      </c>
    </row>
    <row r="2" spans="1:2" x14ac:dyDescent="0.25">
      <c r="B2" s="2" t="s">
        <v>1</v>
      </c>
    </row>
    <row r="4" spans="1:2" ht="30" customHeight="1" x14ac:dyDescent="0.25">
      <c r="A4" s="3" t="s">
        <v>2</v>
      </c>
      <c r="B4" s="4" t="s">
        <v>3</v>
      </c>
    </row>
    <row r="5" spans="1:2" ht="30" customHeight="1" x14ac:dyDescent="0.25">
      <c r="A5" s="3" t="s">
        <v>4</v>
      </c>
      <c r="B5" s="4" t="s">
        <v>5</v>
      </c>
    </row>
    <row r="6" spans="1:2" ht="30" customHeight="1" x14ac:dyDescent="0.25">
      <c r="A6" s="3" t="s">
        <v>6</v>
      </c>
      <c r="B6" s="4" t="s">
        <v>7</v>
      </c>
    </row>
    <row r="7" spans="1:2" ht="30" customHeight="1" x14ac:dyDescent="0.25">
      <c r="A7" s="3" t="s">
        <v>8</v>
      </c>
      <c r="B7" s="4" t="s">
        <v>9</v>
      </c>
    </row>
    <row r="8" spans="1:2" ht="30" customHeight="1" x14ac:dyDescent="0.25">
      <c r="A8" s="3" t="s">
        <v>10</v>
      </c>
      <c r="B8" s="4" t="s">
        <v>11</v>
      </c>
    </row>
    <row r="10" spans="1:2" x14ac:dyDescent="0.25">
      <c r="B10" s="5" t="s">
        <v>12</v>
      </c>
    </row>
    <row r="11" spans="1:2" x14ac:dyDescent="0.25">
      <c r="B11" s="6" t="s">
        <v>13</v>
      </c>
    </row>
    <row r="12" spans="1:2" x14ac:dyDescent="0.25">
      <c r="B12" s="6" t="s">
        <v>14</v>
      </c>
    </row>
    <row r="13" spans="1:2" x14ac:dyDescent="0.25">
      <c r="B13" s="6" t="s">
        <v>15</v>
      </c>
    </row>
    <row r="14" spans="1:2" x14ac:dyDescent="0.25">
      <c r="B14" s="6" t="s">
        <v>16</v>
      </c>
    </row>
    <row r="15" spans="1:2" x14ac:dyDescent="0.25">
      <c r="B15" s="6" t="s">
        <v>17</v>
      </c>
    </row>
    <row r="17" spans="2:2" x14ac:dyDescent="0.25">
      <c r="B17" s="2" t="s">
        <v>18</v>
      </c>
    </row>
    <row r="19" spans="2:2" ht="30" customHeight="1" x14ac:dyDescent="0.25">
      <c r="B19" s="7" t="s">
        <v>19</v>
      </c>
    </row>
    <row r="20" spans="2:2" x14ac:dyDescent="0.25">
      <c r="B20" s="8" t="s">
        <v>20</v>
      </c>
    </row>
  </sheetData>
  <hyperlinks>
    <hyperlink ref="B20" r:id="rId1" xr:uid="{00000000-0004-0000-0000-000000000000}"/>
  </hyperlink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5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2" width="30" customWidth="1"/>
    <col min="3" max="3" width="12" customWidth="1"/>
    <col min="4" max="4" width="16" customWidth="1"/>
  </cols>
  <sheetData>
    <row r="1" spans="1:4" ht="20.25" x14ac:dyDescent="0.3">
      <c r="A1" s="1" t="s">
        <v>21</v>
      </c>
    </row>
    <row r="2" spans="1:4" x14ac:dyDescent="0.25">
      <c r="A2" s="2" t="s">
        <v>22</v>
      </c>
    </row>
    <row r="3" spans="1:4" x14ac:dyDescent="0.25">
      <c r="A3" s="5" t="s">
        <v>23</v>
      </c>
      <c r="C3" s="9">
        <v>0.2</v>
      </c>
    </row>
    <row r="5" spans="1:4" ht="44.1" customHeight="1" x14ac:dyDescent="0.25">
      <c r="A5" s="10" t="s">
        <v>24</v>
      </c>
      <c r="B5" s="10" t="s">
        <v>25</v>
      </c>
      <c r="C5" s="10" t="s">
        <v>26</v>
      </c>
      <c r="D5" s="10" t="s">
        <v>27</v>
      </c>
    </row>
    <row r="6" spans="1:4" x14ac:dyDescent="0.25">
      <c r="A6" s="11" t="s">
        <v>28</v>
      </c>
      <c r="B6" s="11" t="s">
        <v>29</v>
      </c>
      <c r="C6" s="12">
        <v>80</v>
      </c>
      <c r="D6" s="13">
        <v>18</v>
      </c>
    </row>
    <row r="7" spans="1:4" x14ac:dyDescent="0.25">
      <c r="A7" s="11" t="s">
        <v>30</v>
      </c>
      <c r="B7" s="11" t="s">
        <v>29</v>
      </c>
      <c r="C7" s="12">
        <v>80</v>
      </c>
      <c r="D7" s="13">
        <v>18</v>
      </c>
    </row>
    <row r="8" spans="1:4" x14ac:dyDescent="0.25">
      <c r="A8" s="11" t="s">
        <v>31</v>
      </c>
      <c r="B8" s="11" t="s">
        <v>32</v>
      </c>
      <c r="C8" s="12">
        <v>75</v>
      </c>
      <c r="D8" s="13">
        <v>12</v>
      </c>
    </row>
    <row r="9" spans="1:4" x14ac:dyDescent="0.25">
      <c r="A9" s="11"/>
      <c r="B9" s="11"/>
      <c r="C9" s="12"/>
      <c r="D9" s="13"/>
    </row>
    <row r="10" spans="1:4" x14ac:dyDescent="0.25">
      <c r="A10" s="11"/>
      <c r="B10" s="11"/>
      <c r="C10" s="12"/>
      <c r="D10" s="13"/>
    </row>
    <row r="11" spans="1:4" x14ac:dyDescent="0.25">
      <c r="A11" s="11"/>
      <c r="B11" s="11"/>
      <c r="C11" s="12"/>
      <c r="D11" s="13"/>
    </row>
    <row r="12" spans="1:4" x14ac:dyDescent="0.25">
      <c r="A12" s="11"/>
      <c r="B12" s="11"/>
      <c r="C12" s="12"/>
      <c r="D12" s="13"/>
    </row>
    <row r="13" spans="1:4" x14ac:dyDescent="0.25">
      <c r="A13" s="11"/>
      <c r="B13" s="11"/>
      <c r="C13" s="12"/>
      <c r="D13" s="13"/>
    </row>
    <row r="14" spans="1:4" x14ac:dyDescent="0.25">
      <c r="A14" s="11"/>
      <c r="B14" s="11"/>
      <c r="C14" s="12"/>
      <c r="D14" s="13"/>
    </row>
    <row r="15" spans="1:4" x14ac:dyDescent="0.25">
      <c r="A15" s="11"/>
      <c r="B15" s="11"/>
      <c r="C15" s="12"/>
      <c r="D15" s="13"/>
    </row>
    <row r="16" spans="1:4" x14ac:dyDescent="0.25">
      <c r="A16" s="11"/>
      <c r="B16" s="11"/>
      <c r="C16" s="12"/>
      <c r="D16" s="13"/>
    </row>
    <row r="17" spans="1:4" x14ac:dyDescent="0.25">
      <c r="A17" s="11"/>
      <c r="B17" s="11"/>
      <c r="C17" s="12"/>
      <c r="D17" s="13"/>
    </row>
    <row r="18" spans="1:4" x14ac:dyDescent="0.25">
      <c r="A18" s="11"/>
      <c r="B18" s="11"/>
      <c r="C18" s="12"/>
      <c r="D18" s="13"/>
    </row>
    <row r="19" spans="1:4" x14ac:dyDescent="0.25">
      <c r="A19" s="11"/>
      <c r="B19" s="11"/>
      <c r="C19" s="12"/>
      <c r="D19" s="13"/>
    </row>
    <row r="20" spans="1:4" x14ac:dyDescent="0.25">
      <c r="A20" s="11"/>
      <c r="B20" s="11"/>
      <c r="C20" s="12"/>
      <c r="D20" s="13"/>
    </row>
    <row r="21" spans="1:4" x14ac:dyDescent="0.25">
      <c r="A21" s="11"/>
      <c r="B21" s="11"/>
      <c r="C21" s="12"/>
      <c r="D21" s="13"/>
    </row>
    <row r="22" spans="1:4" x14ac:dyDescent="0.25">
      <c r="A22" s="11"/>
      <c r="B22" s="11"/>
      <c r="C22" s="12"/>
      <c r="D22" s="13"/>
    </row>
    <row r="23" spans="1:4" x14ac:dyDescent="0.25">
      <c r="A23" s="11"/>
      <c r="B23" s="11"/>
      <c r="C23" s="12"/>
      <c r="D23" s="13"/>
    </row>
    <row r="24" spans="1:4" x14ac:dyDescent="0.25">
      <c r="A24" s="11"/>
      <c r="B24" s="11"/>
      <c r="C24" s="12"/>
      <c r="D24" s="13"/>
    </row>
    <row r="25" spans="1:4" x14ac:dyDescent="0.25">
      <c r="A25" s="11"/>
      <c r="B25" s="11"/>
      <c r="C25" s="12"/>
      <c r="D25" s="13"/>
    </row>
    <row r="26" spans="1:4" x14ac:dyDescent="0.25">
      <c r="A26" s="11"/>
      <c r="B26" s="11"/>
      <c r="C26" s="12"/>
      <c r="D26" s="13"/>
    </row>
    <row r="27" spans="1:4" x14ac:dyDescent="0.25">
      <c r="A27" s="11"/>
      <c r="B27" s="11"/>
      <c r="C27" s="12"/>
      <c r="D27" s="13"/>
    </row>
    <row r="28" spans="1:4" x14ac:dyDescent="0.25">
      <c r="A28" s="11"/>
      <c r="B28" s="11"/>
      <c r="C28" s="12"/>
      <c r="D28" s="13"/>
    </row>
    <row r="29" spans="1:4" x14ac:dyDescent="0.25">
      <c r="A29" s="11"/>
      <c r="B29" s="11"/>
      <c r="C29" s="12"/>
      <c r="D29" s="13"/>
    </row>
    <row r="30" spans="1:4" x14ac:dyDescent="0.25">
      <c r="A30" s="11"/>
      <c r="B30" s="11"/>
      <c r="C30" s="12"/>
      <c r="D30" s="13"/>
    </row>
    <row r="31" spans="1:4" x14ac:dyDescent="0.25">
      <c r="A31" s="11"/>
      <c r="B31" s="11"/>
      <c r="C31" s="12"/>
      <c r="D31" s="13"/>
    </row>
    <row r="32" spans="1:4" x14ac:dyDescent="0.25">
      <c r="A32" s="11"/>
      <c r="B32" s="11"/>
      <c r="C32" s="12"/>
      <c r="D32" s="13"/>
    </row>
    <row r="33" spans="1:4" x14ac:dyDescent="0.25">
      <c r="A33" s="11"/>
      <c r="B33" s="11"/>
      <c r="C33" s="12"/>
      <c r="D33" s="13"/>
    </row>
    <row r="34" spans="1:4" x14ac:dyDescent="0.25">
      <c r="A34" s="11"/>
      <c r="B34" s="11"/>
      <c r="C34" s="12"/>
      <c r="D34" s="13"/>
    </row>
    <row r="35" spans="1:4" x14ac:dyDescent="0.25">
      <c r="A35" s="11"/>
      <c r="B35" s="11"/>
      <c r="C35" s="12"/>
      <c r="D35" s="13"/>
    </row>
    <row r="36" spans="1:4" x14ac:dyDescent="0.25">
      <c r="A36" s="11"/>
      <c r="B36" s="11"/>
      <c r="C36" s="12"/>
      <c r="D36" s="13"/>
    </row>
    <row r="37" spans="1:4" x14ac:dyDescent="0.25">
      <c r="A37" s="11"/>
      <c r="B37" s="11"/>
      <c r="C37" s="12"/>
      <c r="D37" s="13"/>
    </row>
    <row r="38" spans="1:4" x14ac:dyDescent="0.25">
      <c r="A38" s="11"/>
      <c r="B38" s="11"/>
      <c r="C38" s="12"/>
      <c r="D38" s="13"/>
    </row>
    <row r="39" spans="1:4" x14ac:dyDescent="0.25">
      <c r="A39" s="11"/>
      <c r="B39" s="11"/>
      <c r="C39" s="12"/>
      <c r="D39" s="13"/>
    </row>
    <row r="40" spans="1:4" x14ac:dyDescent="0.25">
      <c r="A40" s="11"/>
      <c r="B40" s="11"/>
      <c r="C40" s="12"/>
      <c r="D40" s="13"/>
    </row>
    <row r="41" spans="1:4" x14ac:dyDescent="0.25">
      <c r="A41" s="11"/>
      <c r="B41" s="11"/>
      <c r="C41" s="12"/>
      <c r="D41" s="13"/>
    </row>
    <row r="42" spans="1:4" x14ac:dyDescent="0.25">
      <c r="A42" s="11"/>
      <c r="B42" s="11"/>
      <c r="C42" s="12"/>
      <c r="D42" s="13"/>
    </row>
    <row r="43" spans="1:4" x14ac:dyDescent="0.25">
      <c r="A43" s="11"/>
      <c r="B43" s="11"/>
      <c r="C43" s="12"/>
      <c r="D43" s="13"/>
    </row>
    <row r="44" spans="1:4" x14ac:dyDescent="0.25">
      <c r="A44" s="11"/>
      <c r="B44" s="11"/>
      <c r="C44" s="12"/>
      <c r="D44" s="13"/>
    </row>
    <row r="45" spans="1:4" x14ac:dyDescent="0.25">
      <c r="A45" s="11"/>
      <c r="B45" s="11"/>
      <c r="C45" s="12"/>
      <c r="D45" s="13"/>
    </row>
    <row r="46" spans="1:4" x14ac:dyDescent="0.25">
      <c r="A46" s="11"/>
      <c r="B46" s="11"/>
      <c r="C46" s="12"/>
      <c r="D46" s="13"/>
    </row>
    <row r="47" spans="1:4" x14ac:dyDescent="0.25">
      <c r="A47" s="11"/>
      <c r="B47" s="11"/>
      <c r="C47" s="12"/>
      <c r="D47" s="13"/>
    </row>
    <row r="48" spans="1:4" x14ac:dyDescent="0.25">
      <c r="A48" s="11"/>
      <c r="B48" s="11"/>
      <c r="C48" s="12"/>
      <c r="D48" s="13"/>
    </row>
    <row r="49" spans="1:4" x14ac:dyDescent="0.25">
      <c r="A49" s="11"/>
      <c r="B49" s="11"/>
      <c r="C49" s="12"/>
      <c r="D49" s="13"/>
    </row>
    <row r="50" spans="1:4" x14ac:dyDescent="0.25">
      <c r="A50" s="11"/>
      <c r="B50" s="11"/>
      <c r="C50" s="12"/>
      <c r="D50" s="13"/>
    </row>
    <row r="51" spans="1:4" x14ac:dyDescent="0.25">
      <c r="A51" s="11"/>
      <c r="B51" s="11"/>
      <c r="C51" s="12"/>
      <c r="D51" s="13"/>
    </row>
    <row r="52" spans="1:4" x14ac:dyDescent="0.25">
      <c r="A52" s="11"/>
      <c r="B52" s="11"/>
      <c r="C52" s="12"/>
      <c r="D52" s="13"/>
    </row>
    <row r="53" spans="1:4" x14ac:dyDescent="0.25">
      <c r="A53" s="11"/>
      <c r="B53" s="11"/>
      <c r="C53" s="12"/>
      <c r="D53" s="13"/>
    </row>
    <row r="54" spans="1:4" x14ac:dyDescent="0.25">
      <c r="A54" s="11"/>
      <c r="B54" s="11"/>
      <c r="C54" s="12"/>
      <c r="D54" s="13"/>
    </row>
    <row r="55" spans="1:4" x14ac:dyDescent="0.25">
      <c r="A55" s="11"/>
      <c r="B55" s="11"/>
      <c r="C55" s="12"/>
      <c r="D55" s="13"/>
    </row>
  </sheetData>
  <sheetProtection sheet="1" formatColumns="0" formatRows="0"/>
  <dataValidations count="2">
    <dataValidation type="decimal" operator="greaterThanOrEqual" allowBlank="1" errorTitle="Dato no válido" error="Escribe un número mayor o igual a 0." sqref="C6:D55" xr:uid="{00000000-0002-0000-0100-000000000000}">
      <formula1>0</formula1>
    </dataValidation>
    <dataValidation type="decimal" errorTitle="Tolerancia" error="Escribe la tolerancia entre 0 % y 100 % (por ejemplo 0,2 = 20 %)." sqref="C3" xr:uid="{00000000-0002-0000-0100-000001000000}">
      <formula1>0</formula1>
      <formula2>1</formula2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0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2" width="12" customWidth="1"/>
    <col min="3" max="3" width="13" customWidth="1"/>
    <col min="4" max="4" width="10" customWidth="1"/>
    <col min="5" max="5" width="11" customWidth="1"/>
    <col min="6" max="6" width="12" customWidth="1"/>
    <col min="7" max="7" width="13" customWidth="1"/>
    <col min="8" max="8" width="12" customWidth="1"/>
    <col min="9" max="9" width="20" customWidth="1"/>
    <col min="10" max="10" width="30" customWidth="1"/>
  </cols>
  <sheetData>
    <row r="1" spans="1:10" ht="20.25" x14ac:dyDescent="0.3">
      <c r="A1" s="1" t="s">
        <v>33</v>
      </c>
    </row>
    <row r="2" spans="1:10" x14ac:dyDescent="0.25">
      <c r="A2" s="2" t="s">
        <v>34</v>
      </c>
    </row>
    <row r="5" spans="1:10" ht="44.1" customHeight="1" x14ac:dyDescent="0.25">
      <c r="A5" s="10" t="s">
        <v>35</v>
      </c>
      <c r="B5" s="10" t="s">
        <v>36</v>
      </c>
      <c r="C5" s="10" t="s">
        <v>37</v>
      </c>
      <c r="D5" s="10" t="s">
        <v>38</v>
      </c>
      <c r="E5" s="10" t="s">
        <v>39</v>
      </c>
      <c r="F5" s="10" t="s">
        <v>40</v>
      </c>
      <c r="G5" s="10" t="s">
        <v>41</v>
      </c>
      <c r="H5" s="10" t="s">
        <v>42</v>
      </c>
      <c r="I5" s="10" t="s">
        <v>43</v>
      </c>
      <c r="J5" s="10" t="s">
        <v>44</v>
      </c>
    </row>
    <row r="6" spans="1:10" x14ac:dyDescent="0.25">
      <c r="A6" s="14">
        <v>46266</v>
      </c>
      <c r="B6" s="15" t="s">
        <v>28</v>
      </c>
      <c r="C6" s="16">
        <v>120000</v>
      </c>
      <c r="D6" s="13">
        <v>60</v>
      </c>
      <c r="E6" s="17">
        <v>1.05</v>
      </c>
      <c r="F6" s="18">
        <f t="shared" ref="F6:F69" si="0">IF(OR(D6="",E6=""),"",D6*E6)</f>
        <v>63</v>
      </c>
      <c r="G6" s="19" t="str">
        <f>IF(OR(B6="",C6=""),"",IFERROR(C6-LOOKUP(2,1/($B$5:B5=B6),$C$5:C5),""))</f>
        <v/>
      </c>
      <c r="H6" s="20" t="str">
        <f t="shared" ref="H6:H69" si="1">IF(OR(G6="",D6=""),"",IF(G6&gt;0,D6/G6*100,""))</f>
        <v/>
      </c>
      <c r="I6" s="21" t="str">
        <f>IF(B6="","",IF(ISNA(MATCH(B6,Vehículos!$A$6:$A$55,0)),"VEHÍCULO NO CARGADO",IF(AND(G6&lt;&gt;"",N(G6)&lt;0),"KM RETROCEDE",IF(D6&gt;VLOOKUP(B6,Vehículos!$A$6:$D$55,3,FALSE),"LITROS &gt; TANQUE",IF(AND(H6&lt;&gt;"",N(H6)&gt;VLOOKUP(B6,Vehículos!$A$6:$D$55,4,FALSE)*(1+Vehículos!$C$3)),"CONSUMO ALTO","OK")))))</f>
        <v>OK</v>
      </c>
      <c r="J6" s="22"/>
    </row>
    <row r="7" spans="1:10" x14ac:dyDescent="0.25">
      <c r="A7" s="14">
        <v>46267</v>
      </c>
      <c r="B7" s="15" t="s">
        <v>30</v>
      </c>
      <c r="C7" s="16">
        <v>87500</v>
      </c>
      <c r="D7" s="13">
        <v>55</v>
      </c>
      <c r="E7" s="17">
        <v>1.05</v>
      </c>
      <c r="F7" s="18">
        <f t="shared" si="0"/>
        <v>57.75</v>
      </c>
      <c r="G7" s="19" t="str">
        <f>IF(OR(B7="",C7=""),"",IFERROR(C7-LOOKUP(2,1/($B$5:B6=B7),$C$5:C6),""))</f>
        <v/>
      </c>
      <c r="H7" s="20" t="str">
        <f t="shared" si="1"/>
        <v/>
      </c>
      <c r="I7" s="21" t="str">
        <f>IF(B7="","",IF(ISNA(MATCH(B7,Vehículos!$A$6:$A$55,0)),"VEHÍCULO NO CARGADO",IF(AND(G7&lt;&gt;"",N(G7)&lt;0),"KM RETROCEDE",IF(D7&gt;VLOOKUP(B7,Vehículos!$A$6:$D$55,3,FALSE),"LITROS &gt; TANQUE",IF(AND(H7&lt;&gt;"",N(H7)&gt;VLOOKUP(B7,Vehículos!$A$6:$D$55,4,FALSE)*(1+Vehículos!$C$3)),"CONSUMO ALTO","OK")))))</f>
        <v>OK</v>
      </c>
      <c r="J7" s="22"/>
    </row>
    <row r="8" spans="1:10" x14ac:dyDescent="0.25">
      <c r="A8" s="14">
        <v>46268</v>
      </c>
      <c r="B8" s="15" t="s">
        <v>31</v>
      </c>
      <c r="C8" s="16">
        <v>45200</v>
      </c>
      <c r="D8" s="13">
        <v>40</v>
      </c>
      <c r="E8" s="17">
        <v>1.05</v>
      </c>
      <c r="F8" s="18">
        <f t="shared" si="0"/>
        <v>42</v>
      </c>
      <c r="G8" s="19" t="str">
        <f>IF(OR(B8="",C8=""),"",IFERROR(C8-LOOKUP(2,1/($B$5:B7=B8),$C$5:C7),""))</f>
        <v/>
      </c>
      <c r="H8" s="20" t="str">
        <f t="shared" si="1"/>
        <v/>
      </c>
      <c r="I8" s="21" t="str">
        <f>IF(B8="","",IF(ISNA(MATCH(B8,Vehículos!$A$6:$A$55,0)),"VEHÍCULO NO CARGADO",IF(AND(G8&lt;&gt;"",N(G8)&lt;0),"KM RETROCEDE",IF(D8&gt;VLOOKUP(B8,Vehículos!$A$6:$D$55,3,FALSE),"LITROS &gt; TANQUE",IF(AND(H8&lt;&gt;"",N(H8)&gt;VLOOKUP(B8,Vehículos!$A$6:$D$55,4,FALSE)*(1+Vehículos!$C$3)),"CONSUMO ALTO","OK")))))</f>
        <v>OK</v>
      </c>
      <c r="J8" s="22"/>
    </row>
    <row r="9" spans="1:10" x14ac:dyDescent="0.25">
      <c r="A9" s="14">
        <v>46270</v>
      </c>
      <c r="B9" s="15" t="s">
        <v>28</v>
      </c>
      <c r="C9" s="16">
        <v>120340</v>
      </c>
      <c r="D9" s="13">
        <v>61</v>
      </c>
      <c r="E9" s="17">
        <v>1.05</v>
      </c>
      <c r="F9" s="18">
        <f t="shared" si="0"/>
        <v>64.05</v>
      </c>
      <c r="G9" s="19">
        <f>IF(OR(B9="",C9=""),"",IFERROR(C9-LOOKUP(2,1/($B$5:B8=B9),$C$5:C8),""))</f>
        <v>340</v>
      </c>
      <c r="H9" s="20">
        <f t="shared" si="1"/>
        <v>17.941176470588236</v>
      </c>
      <c r="I9" s="21" t="str">
        <f>IF(B9="","",IF(ISNA(MATCH(B9,Vehículos!$A$6:$A$55,0)),"VEHÍCULO NO CARGADO",IF(AND(G9&lt;&gt;"",N(G9)&lt;0),"KM RETROCEDE",IF(D9&gt;VLOOKUP(B9,Vehículos!$A$6:$D$55,3,FALSE),"LITROS &gt; TANQUE",IF(AND(H9&lt;&gt;"",N(H9)&gt;VLOOKUP(B9,Vehículos!$A$6:$D$55,4,FALSE)*(1+Vehículos!$C$3)),"CONSUMO ALTO","OK")))))</f>
        <v>OK</v>
      </c>
      <c r="J9" s="22"/>
    </row>
    <row r="10" spans="1:10" x14ac:dyDescent="0.25">
      <c r="A10" s="14">
        <v>46272</v>
      </c>
      <c r="B10" s="15" t="s">
        <v>30</v>
      </c>
      <c r="C10" s="16">
        <v>87880</v>
      </c>
      <c r="D10" s="13">
        <v>70</v>
      </c>
      <c r="E10" s="17">
        <v>1.05</v>
      </c>
      <c r="F10" s="18">
        <f t="shared" si="0"/>
        <v>73.5</v>
      </c>
      <c r="G10" s="19">
        <f>IF(OR(B10="",C10=""),"",IFERROR(C10-LOOKUP(2,1/($B$5:B9=B10),$C$5:C9),""))</f>
        <v>380</v>
      </c>
      <c r="H10" s="20">
        <f t="shared" si="1"/>
        <v>18.421052631578945</v>
      </c>
      <c r="I10" s="21" t="str">
        <f>IF(B10="","",IF(ISNA(MATCH(B10,Vehículos!$A$6:$A$55,0)),"VEHÍCULO NO CARGADO",IF(AND(G10&lt;&gt;"",N(G10)&lt;0),"KM RETROCEDE",IF(D10&gt;VLOOKUP(B10,Vehículos!$A$6:$D$55,3,FALSE),"LITROS &gt; TANQUE",IF(AND(H10&lt;&gt;"",N(H10)&gt;VLOOKUP(B10,Vehículos!$A$6:$D$55,4,FALSE)*(1+Vehículos!$C$3)),"CONSUMO ALTO","OK")))))</f>
        <v>OK</v>
      </c>
      <c r="J10" s="22"/>
    </row>
    <row r="11" spans="1:10" x14ac:dyDescent="0.25">
      <c r="A11" s="14">
        <v>46274</v>
      </c>
      <c r="B11" s="15" t="s">
        <v>31</v>
      </c>
      <c r="C11" s="16">
        <v>45610</v>
      </c>
      <c r="D11" s="13">
        <v>50</v>
      </c>
      <c r="E11" s="17">
        <v>1.05</v>
      </c>
      <c r="F11" s="18">
        <f t="shared" si="0"/>
        <v>52.5</v>
      </c>
      <c r="G11" s="19">
        <f>IF(OR(B11="",C11=""),"",IFERROR(C11-LOOKUP(2,1/($B$5:B10=B11),$C$5:C10),""))</f>
        <v>410</v>
      </c>
      <c r="H11" s="20">
        <f t="shared" si="1"/>
        <v>12.195121951219512</v>
      </c>
      <c r="I11" s="21" t="str">
        <f>IF(B11="","",IF(ISNA(MATCH(B11,Vehículos!$A$6:$A$55,0)),"VEHÍCULO NO CARGADO",IF(AND(G11&lt;&gt;"",N(G11)&lt;0),"KM RETROCEDE",IF(D11&gt;VLOOKUP(B11,Vehículos!$A$6:$D$55,3,FALSE),"LITROS &gt; TANQUE",IF(AND(H11&lt;&gt;"",N(H11)&gt;VLOOKUP(B11,Vehículos!$A$6:$D$55,4,FALSE)*(1+Vehículos!$C$3)),"CONSUMO ALTO","OK")))))</f>
        <v>OK</v>
      </c>
      <c r="J11" s="22"/>
    </row>
    <row r="12" spans="1:10" x14ac:dyDescent="0.25">
      <c r="A12" s="14">
        <v>46275</v>
      </c>
      <c r="B12" s="15" t="s">
        <v>28</v>
      </c>
      <c r="C12" s="16">
        <v>120700</v>
      </c>
      <c r="D12" s="13">
        <v>64</v>
      </c>
      <c r="E12" s="17">
        <v>1.05</v>
      </c>
      <c r="F12" s="18">
        <f t="shared" si="0"/>
        <v>67.2</v>
      </c>
      <c r="G12" s="19">
        <f>IF(OR(B12="",C12=""),"",IFERROR(C12-LOOKUP(2,1/($B$5:B11=B12),$C$5:C11),""))</f>
        <v>360</v>
      </c>
      <c r="H12" s="20">
        <f t="shared" si="1"/>
        <v>17.777777777777779</v>
      </c>
      <c r="I12" s="21" t="str">
        <f>IF(B12="","",IF(ISNA(MATCH(B12,Vehículos!$A$6:$A$55,0)),"VEHÍCULO NO CARGADO",IF(AND(G12&lt;&gt;"",N(G12)&lt;0),"KM RETROCEDE",IF(D12&gt;VLOOKUP(B12,Vehículos!$A$6:$D$55,3,FALSE),"LITROS &gt; TANQUE",IF(AND(H12&lt;&gt;"",N(H12)&gt;VLOOKUP(B12,Vehículos!$A$6:$D$55,4,FALSE)*(1+Vehículos!$C$3)),"CONSUMO ALTO","OK")))))</f>
        <v>OK</v>
      </c>
      <c r="J12" s="22"/>
    </row>
    <row r="13" spans="1:10" x14ac:dyDescent="0.25">
      <c r="A13" s="14">
        <v>46277</v>
      </c>
      <c r="B13" s="15" t="s">
        <v>30</v>
      </c>
      <c r="C13" s="16">
        <v>88400</v>
      </c>
      <c r="D13" s="13">
        <v>95</v>
      </c>
      <c r="E13" s="17">
        <v>1.05</v>
      </c>
      <c r="F13" s="18">
        <f t="shared" si="0"/>
        <v>99.75</v>
      </c>
      <c r="G13" s="19">
        <f>IF(OR(B13="",C13=""),"",IFERROR(C13-LOOKUP(2,1/($B$5:B12=B13),$C$5:C12),""))</f>
        <v>520</v>
      </c>
      <c r="H13" s="20">
        <f t="shared" si="1"/>
        <v>18.269230769230766</v>
      </c>
      <c r="I13" s="21" t="str">
        <f>IF(B13="","",IF(ISNA(MATCH(B13,Vehículos!$A$6:$A$55,0)),"VEHÍCULO NO CARGADO",IF(AND(G13&lt;&gt;"",N(G13)&lt;0),"KM RETROCEDE",IF(D13&gt;VLOOKUP(B13,Vehículos!$A$6:$D$55,3,FALSE),"LITROS &gt; TANQUE",IF(AND(H13&lt;&gt;"",N(H13)&gt;VLOOKUP(B13,Vehículos!$A$6:$D$55,4,FALSE)*(1+Vehículos!$C$3)),"CONSUMO ALTO","OK")))))</f>
        <v>LITROS &gt; TANQUE</v>
      </c>
      <c r="J13" s="22"/>
    </row>
    <row r="14" spans="1:10" x14ac:dyDescent="0.25">
      <c r="A14" s="14">
        <v>46280</v>
      </c>
      <c r="B14" s="15" t="s">
        <v>28</v>
      </c>
      <c r="C14" s="16">
        <v>121000</v>
      </c>
      <c r="D14" s="13">
        <v>75</v>
      </c>
      <c r="E14" s="17">
        <v>1.05</v>
      </c>
      <c r="F14" s="18">
        <f t="shared" si="0"/>
        <v>78.75</v>
      </c>
      <c r="G14" s="19">
        <f>IF(OR(B14="",C14=""),"",IFERROR(C14-LOOKUP(2,1/($B$5:B13=B14),$C$5:C13),""))</f>
        <v>300</v>
      </c>
      <c r="H14" s="20">
        <f t="shared" si="1"/>
        <v>25</v>
      </c>
      <c r="I14" s="21" t="str">
        <f>IF(B14="","",IF(ISNA(MATCH(B14,Vehículos!$A$6:$A$55,0)),"VEHÍCULO NO CARGADO",IF(AND(G14&lt;&gt;"",N(G14)&lt;0),"KM RETROCEDE",IF(D14&gt;VLOOKUP(B14,Vehículos!$A$6:$D$55,3,FALSE),"LITROS &gt; TANQUE",IF(AND(H14&lt;&gt;"",N(H14)&gt;VLOOKUP(B14,Vehículos!$A$6:$D$55,4,FALSE)*(1+Vehículos!$C$3)),"CONSUMO ALTO","OK")))))</f>
        <v>CONSUMO ALTO</v>
      </c>
      <c r="J14" s="22"/>
    </row>
    <row r="15" spans="1:10" x14ac:dyDescent="0.25">
      <c r="A15" s="14">
        <v>46281</v>
      </c>
      <c r="B15" s="15" t="s">
        <v>31</v>
      </c>
      <c r="C15" s="16">
        <v>45980</v>
      </c>
      <c r="D15" s="13">
        <v>45</v>
      </c>
      <c r="E15" s="17">
        <v>1.05</v>
      </c>
      <c r="F15" s="18">
        <f t="shared" si="0"/>
        <v>47.25</v>
      </c>
      <c r="G15" s="19">
        <f>IF(OR(B15="",C15=""),"",IFERROR(C15-LOOKUP(2,1/($B$5:B14=B15),$C$5:C14),""))</f>
        <v>370</v>
      </c>
      <c r="H15" s="20">
        <f t="shared" si="1"/>
        <v>12.162162162162163</v>
      </c>
      <c r="I15" s="21" t="str">
        <f>IF(B15="","",IF(ISNA(MATCH(B15,Vehículos!$A$6:$A$55,0)),"VEHÍCULO NO CARGADO",IF(AND(G15&lt;&gt;"",N(G15)&lt;0),"KM RETROCEDE",IF(D15&gt;VLOOKUP(B15,Vehículos!$A$6:$D$55,3,FALSE),"LITROS &gt; TANQUE",IF(AND(H15&lt;&gt;"",N(H15)&gt;VLOOKUP(B15,Vehículos!$A$6:$D$55,4,FALSE)*(1+Vehículos!$C$3)),"CONSUMO ALTO","OK")))))</f>
        <v>OK</v>
      </c>
      <c r="J15" s="22"/>
    </row>
    <row r="16" spans="1:10" x14ac:dyDescent="0.25">
      <c r="A16" s="14">
        <v>46282</v>
      </c>
      <c r="B16" s="15" t="s">
        <v>31</v>
      </c>
      <c r="C16" s="16">
        <v>45890</v>
      </c>
      <c r="D16" s="13">
        <v>30</v>
      </c>
      <c r="E16" s="17">
        <v>1.05</v>
      </c>
      <c r="F16" s="18">
        <f t="shared" si="0"/>
        <v>31.5</v>
      </c>
      <c r="G16" s="19">
        <f>IF(OR(B16="",C16=""),"",IFERROR(C16-LOOKUP(2,1/($B$5:B15=B16),$C$5:C15),""))</f>
        <v>-90</v>
      </c>
      <c r="H16" s="20" t="str">
        <f t="shared" si="1"/>
        <v/>
      </c>
      <c r="I16" s="21" t="str">
        <f>IF(B16="","",IF(ISNA(MATCH(B16,Vehículos!$A$6:$A$55,0)),"VEHÍCULO NO CARGADO",IF(AND(G16&lt;&gt;"",N(G16)&lt;0),"KM RETROCEDE",IF(D16&gt;VLOOKUP(B16,Vehículos!$A$6:$D$55,3,FALSE),"LITROS &gt; TANQUE",IF(AND(H16&lt;&gt;"",N(H16)&gt;VLOOKUP(B16,Vehículos!$A$6:$D$55,4,FALSE)*(1+Vehículos!$C$3)),"CONSUMO ALTO","OK")))))</f>
        <v>KM RETROCEDE</v>
      </c>
      <c r="J16" s="22"/>
    </row>
    <row r="17" spans="1:10" x14ac:dyDescent="0.25">
      <c r="A17" s="14">
        <v>46283</v>
      </c>
      <c r="B17" s="15" t="s">
        <v>30</v>
      </c>
      <c r="C17" s="16">
        <v>88760</v>
      </c>
      <c r="D17" s="13">
        <v>66</v>
      </c>
      <c r="E17" s="17">
        <v>1.05</v>
      </c>
      <c r="F17" s="18">
        <f t="shared" si="0"/>
        <v>69.3</v>
      </c>
      <c r="G17" s="19">
        <f>IF(OR(B17="",C17=""),"",IFERROR(C17-LOOKUP(2,1/($B$5:B16=B17),$C$5:C16),""))</f>
        <v>360</v>
      </c>
      <c r="H17" s="20">
        <f t="shared" si="1"/>
        <v>18.333333333333332</v>
      </c>
      <c r="I17" s="21" t="str">
        <f>IF(B17="","",IF(ISNA(MATCH(B17,Vehículos!$A$6:$A$55,0)),"VEHÍCULO NO CARGADO",IF(AND(G17&lt;&gt;"",N(G17)&lt;0),"KM RETROCEDE",IF(D17&gt;VLOOKUP(B17,Vehículos!$A$6:$D$55,3,FALSE),"LITROS &gt; TANQUE",IF(AND(H17&lt;&gt;"",N(H17)&gt;VLOOKUP(B17,Vehículos!$A$6:$D$55,4,FALSE)*(1+Vehículos!$C$3)),"CONSUMO ALTO","OK")))))</f>
        <v>OK</v>
      </c>
      <c r="J17" s="22"/>
    </row>
    <row r="18" spans="1:10" x14ac:dyDescent="0.25">
      <c r="A18" s="14">
        <v>46285</v>
      </c>
      <c r="B18" s="15" t="s">
        <v>28</v>
      </c>
      <c r="C18" s="16">
        <v>121380</v>
      </c>
      <c r="D18" s="13">
        <v>68</v>
      </c>
      <c r="E18" s="17">
        <v>1.05</v>
      </c>
      <c r="F18" s="18">
        <f t="shared" si="0"/>
        <v>71.400000000000006</v>
      </c>
      <c r="G18" s="19">
        <f>IF(OR(B18="",C18=""),"",IFERROR(C18-LOOKUP(2,1/($B$5:B17=B18),$C$5:C17),""))</f>
        <v>380</v>
      </c>
      <c r="H18" s="20">
        <f t="shared" si="1"/>
        <v>17.894736842105264</v>
      </c>
      <c r="I18" s="21" t="str">
        <f>IF(B18="","",IF(ISNA(MATCH(B18,Vehículos!$A$6:$A$55,0)),"VEHÍCULO NO CARGADO",IF(AND(G18&lt;&gt;"",N(G18)&lt;0),"KM RETROCEDE",IF(D18&gt;VLOOKUP(B18,Vehículos!$A$6:$D$55,3,FALSE),"LITROS &gt; TANQUE",IF(AND(H18&lt;&gt;"",N(H18)&gt;VLOOKUP(B18,Vehículos!$A$6:$D$55,4,FALSE)*(1+Vehículos!$C$3)),"CONSUMO ALTO","OK")))))</f>
        <v>OK</v>
      </c>
      <c r="J18" s="22"/>
    </row>
    <row r="19" spans="1:10" x14ac:dyDescent="0.25">
      <c r="A19" s="14">
        <v>46288</v>
      </c>
      <c r="B19" s="15" t="s">
        <v>31</v>
      </c>
      <c r="C19" s="16">
        <v>46350</v>
      </c>
      <c r="D19" s="13">
        <v>55</v>
      </c>
      <c r="E19" s="17">
        <v>1.05</v>
      </c>
      <c r="F19" s="18">
        <f t="shared" si="0"/>
        <v>57.75</v>
      </c>
      <c r="G19" s="19">
        <f>IF(OR(B19="",C19=""),"",IFERROR(C19-LOOKUP(2,1/($B$5:B18=B19),$C$5:C18),""))</f>
        <v>460</v>
      </c>
      <c r="H19" s="20">
        <f t="shared" si="1"/>
        <v>11.956521739130435</v>
      </c>
      <c r="I19" s="21" t="str">
        <f>IF(B19="","",IF(ISNA(MATCH(B19,Vehículos!$A$6:$A$55,0)),"VEHÍCULO NO CARGADO",IF(AND(G19&lt;&gt;"",N(G19)&lt;0),"KM RETROCEDE",IF(D19&gt;VLOOKUP(B19,Vehículos!$A$6:$D$55,3,FALSE),"LITROS &gt; TANQUE",IF(AND(H19&lt;&gt;"",N(H19)&gt;VLOOKUP(B19,Vehículos!$A$6:$D$55,4,FALSE)*(1+Vehículos!$C$3)),"CONSUMO ALTO","OK")))))</f>
        <v>OK</v>
      </c>
      <c r="J19" s="22"/>
    </row>
    <row r="20" spans="1:10" x14ac:dyDescent="0.25">
      <c r="A20" s="14">
        <v>46289</v>
      </c>
      <c r="B20" s="15" t="s">
        <v>30</v>
      </c>
      <c r="C20" s="16">
        <v>89120</v>
      </c>
      <c r="D20" s="13">
        <v>64</v>
      </c>
      <c r="E20" s="17">
        <v>1.05</v>
      </c>
      <c r="F20" s="18">
        <f t="shared" si="0"/>
        <v>67.2</v>
      </c>
      <c r="G20" s="19">
        <f>IF(OR(B20="",C20=""),"",IFERROR(C20-LOOKUP(2,1/($B$5:B19=B20),$C$5:C19),""))</f>
        <v>360</v>
      </c>
      <c r="H20" s="20">
        <f t="shared" si="1"/>
        <v>17.777777777777779</v>
      </c>
      <c r="I20" s="21" t="str">
        <f>IF(B20="","",IF(ISNA(MATCH(B20,Vehículos!$A$6:$A$55,0)),"VEHÍCULO NO CARGADO",IF(AND(G20&lt;&gt;"",N(G20)&lt;0),"KM RETROCEDE",IF(D20&gt;VLOOKUP(B20,Vehículos!$A$6:$D$55,3,FALSE),"LITROS &gt; TANQUE",IF(AND(H20&lt;&gt;"",N(H20)&gt;VLOOKUP(B20,Vehículos!$A$6:$D$55,4,FALSE)*(1+Vehículos!$C$3)),"CONSUMO ALTO","OK")))))</f>
        <v>OK</v>
      </c>
      <c r="J20" s="22"/>
    </row>
    <row r="21" spans="1:10" x14ac:dyDescent="0.25">
      <c r="A21" s="14">
        <v>46291</v>
      </c>
      <c r="B21" s="15" t="s">
        <v>28</v>
      </c>
      <c r="C21" s="16">
        <v>121720</v>
      </c>
      <c r="D21" s="13">
        <v>62</v>
      </c>
      <c r="E21" s="17">
        <v>1.05</v>
      </c>
      <c r="F21" s="18">
        <f t="shared" si="0"/>
        <v>65.100000000000009</v>
      </c>
      <c r="G21" s="19">
        <f>IF(OR(B21="",C21=""),"",IFERROR(C21-LOOKUP(2,1/($B$5:B20=B21),$C$5:C20),""))</f>
        <v>340</v>
      </c>
      <c r="H21" s="20">
        <f t="shared" si="1"/>
        <v>18.235294117647058</v>
      </c>
      <c r="I21" s="21" t="str">
        <f>IF(B21="","",IF(ISNA(MATCH(B21,Vehículos!$A$6:$A$55,0)),"VEHÍCULO NO CARGADO",IF(AND(G21&lt;&gt;"",N(G21)&lt;0),"KM RETROCEDE",IF(D21&gt;VLOOKUP(B21,Vehículos!$A$6:$D$55,3,FALSE),"LITROS &gt; TANQUE",IF(AND(H21&lt;&gt;"",N(H21)&gt;VLOOKUP(B21,Vehículos!$A$6:$D$55,4,FALSE)*(1+Vehículos!$C$3)),"CONSUMO ALTO","OK")))))</f>
        <v>OK</v>
      </c>
      <c r="J21" s="22"/>
    </row>
    <row r="22" spans="1:10" x14ac:dyDescent="0.25">
      <c r="A22" s="14"/>
      <c r="B22" s="15"/>
      <c r="C22" s="16"/>
      <c r="D22" s="13"/>
      <c r="E22" s="17"/>
      <c r="F22" s="18" t="str">
        <f t="shared" si="0"/>
        <v/>
      </c>
      <c r="G22" s="19" t="str">
        <f>IF(OR(B22="",C22=""),"",IFERROR(C22-LOOKUP(2,1/($B$5:B21=B22),$C$5:C21),""))</f>
        <v/>
      </c>
      <c r="H22" s="20" t="str">
        <f t="shared" si="1"/>
        <v/>
      </c>
      <c r="I22" s="21" t="str">
        <f>IF(B22="","",IF(ISNA(MATCH(B22,Vehículos!$A$6:$A$55,0)),"VEHÍCULO NO CARGADO",IF(AND(G22&lt;&gt;"",N(G22)&lt;0),"KM RETROCEDE",IF(D22&gt;VLOOKUP(B22,Vehículos!$A$6:$D$55,3,FALSE),"LITROS &gt; TANQUE",IF(AND(H22&lt;&gt;"",N(H22)&gt;VLOOKUP(B22,Vehículos!$A$6:$D$55,4,FALSE)*(1+Vehículos!$C$3)),"CONSUMO ALTO","OK")))))</f>
        <v/>
      </c>
      <c r="J22" s="22"/>
    </row>
    <row r="23" spans="1:10" x14ac:dyDescent="0.25">
      <c r="A23" s="14"/>
      <c r="B23" s="15"/>
      <c r="C23" s="16"/>
      <c r="D23" s="13"/>
      <c r="E23" s="17"/>
      <c r="F23" s="18" t="str">
        <f t="shared" si="0"/>
        <v/>
      </c>
      <c r="G23" s="19" t="str">
        <f>IF(OR(B23="",C23=""),"",IFERROR(C23-LOOKUP(2,1/($B$5:B22=B23),$C$5:C22),""))</f>
        <v/>
      </c>
      <c r="H23" s="20" t="str">
        <f t="shared" si="1"/>
        <v/>
      </c>
      <c r="I23" s="21" t="str">
        <f>IF(B23="","",IF(ISNA(MATCH(B23,Vehículos!$A$6:$A$55,0)),"VEHÍCULO NO CARGADO",IF(AND(G23&lt;&gt;"",N(G23)&lt;0),"KM RETROCEDE",IF(D23&gt;VLOOKUP(B23,Vehículos!$A$6:$D$55,3,FALSE),"LITROS &gt; TANQUE",IF(AND(H23&lt;&gt;"",N(H23)&gt;VLOOKUP(B23,Vehículos!$A$6:$D$55,4,FALSE)*(1+Vehículos!$C$3)),"CONSUMO ALTO","OK")))))</f>
        <v/>
      </c>
      <c r="J23" s="22"/>
    </row>
    <row r="24" spans="1:10" x14ac:dyDescent="0.25">
      <c r="A24" s="14"/>
      <c r="B24" s="15"/>
      <c r="C24" s="16"/>
      <c r="D24" s="13"/>
      <c r="E24" s="17"/>
      <c r="F24" s="18" t="str">
        <f t="shared" si="0"/>
        <v/>
      </c>
      <c r="G24" s="19" t="str">
        <f>IF(OR(B24="",C24=""),"",IFERROR(C24-LOOKUP(2,1/($B$5:B23=B24),$C$5:C23),""))</f>
        <v/>
      </c>
      <c r="H24" s="20" t="str">
        <f t="shared" si="1"/>
        <v/>
      </c>
      <c r="I24" s="21" t="str">
        <f>IF(B24="","",IF(ISNA(MATCH(B24,Vehículos!$A$6:$A$55,0)),"VEHÍCULO NO CARGADO",IF(AND(G24&lt;&gt;"",N(G24)&lt;0),"KM RETROCEDE",IF(D24&gt;VLOOKUP(B24,Vehículos!$A$6:$D$55,3,FALSE),"LITROS &gt; TANQUE",IF(AND(H24&lt;&gt;"",N(H24)&gt;VLOOKUP(B24,Vehículos!$A$6:$D$55,4,FALSE)*(1+Vehículos!$C$3)),"CONSUMO ALTO","OK")))))</f>
        <v/>
      </c>
      <c r="J24" s="22"/>
    </row>
    <row r="25" spans="1:10" x14ac:dyDescent="0.25">
      <c r="A25" s="14"/>
      <c r="B25" s="15"/>
      <c r="C25" s="16"/>
      <c r="D25" s="13"/>
      <c r="E25" s="17"/>
      <c r="F25" s="18" t="str">
        <f t="shared" si="0"/>
        <v/>
      </c>
      <c r="G25" s="19" t="str">
        <f>IF(OR(B25="",C25=""),"",IFERROR(C25-LOOKUP(2,1/($B$5:B24=B25),$C$5:C24),""))</f>
        <v/>
      </c>
      <c r="H25" s="20" t="str">
        <f t="shared" si="1"/>
        <v/>
      </c>
      <c r="I25" s="21" t="str">
        <f>IF(B25="","",IF(ISNA(MATCH(B25,Vehículos!$A$6:$A$55,0)),"VEHÍCULO NO CARGADO",IF(AND(G25&lt;&gt;"",N(G25)&lt;0),"KM RETROCEDE",IF(D25&gt;VLOOKUP(B25,Vehículos!$A$6:$D$55,3,FALSE),"LITROS &gt; TANQUE",IF(AND(H25&lt;&gt;"",N(H25)&gt;VLOOKUP(B25,Vehículos!$A$6:$D$55,4,FALSE)*(1+Vehículos!$C$3)),"CONSUMO ALTO","OK")))))</f>
        <v/>
      </c>
      <c r="J25" s="22"/>
    </row>
    <row r="26" spans="1:10" x14ac:dyDescent="0.25">
      <c r="A26" s="14"/>
      <c r="B26" s="15"/>
      <c r="C26" s="16"/>
      <c r="D26" s="13"/>
      <c r="E26" s="17"/>
      <c r="F26" s="18" t="str">
        <f t="shared" si="0"/>
        <v/>
      </c>
      <c r="G26" s="19" t="str">
        <f>IF(OR(B26="",C26=""),"",IFERROR(C26-LOOKUP(2,1/($B$5:B25=B26),$C$5:C25),""))</f>
        <v/>
      </c>
      <c r="H26" s="20" t="str">
        <f t="shared" si="1"/>
        <v/>
      </c>
      <c r="I26" s="21" t="str">
        <f>IF(B26="","",IF(ISNA(MATCH(B26,Vehículos!$A$6:$A$55,0)),"VEHÍCULO NO CARGADO",IF(AND(G26&lt;&gt;"",N(G26)&lt;0),"KM RETROCEDE",IF(D26&gt;VLOOKUP(B26,Vehículos!$A$6:$D$55,3,FALSE),"LITROS &gt; TANQUE",IF(AND(H26&lt;&gt;"",N(H26)&gt;VLOOKUP(B26,Vehículos!$A$6:$D$55,4,FALSE)*(1+Vehículos!$C$3)),"CONSUMO ALTO","OK")))))</f>
        <v/>
      </c>
      <c r="J26" s="22"/>
    </row>
    <row r="27" spans="1:10" x14ac:dyDescent="0.25">
      <c r="A27" s="14"/>
      <c r="B27" s="15"/>
      <c r="C27" s="16"/>
      <c r="D27" s="13"/>
      <c r="E27" s="17"/>
      <c r="F27" s="18" t="str">
        <f t="shared" si="0"/>
        <v/>
      </c>
      <c r="G27" s="19" t="str">
        <f>IF(OR(B27="",C27=""),"",IFERROR(C27-LOOKUP(2,1/($B$5:B26=B27),$C$5:C26),""))</f>
        <v/>
      </c>
      <c r="H27" s="20" t="str">
        <f t="shared" si="1"/>
        <v/>
      </c>
      <c r="I27" s="21" t="str">
        <f>IF(B27="","",IF(ISNA(MATCH(B27,Vehículos!$A$6:$A$55,0)),"VEHÍCULO NO CARGADO",IF(AND(G27&lt;&gt;"",N(G27)&lt;0),"KM RETROCEDE",IF(D27&gt;VLOOKUP(B27,Vehículos!$A$6:$D$55,3,FALSE),"LITROS &gt; TANQUE",IF(AND(H27&lt;&gt;"",N(H27)&gt;VLOOKUP(B27,Vehículos!$A$6:$D$55,4,FALSE)*(1+Vehículos!$C$3)),"CONSUMO ALTO","OK")))))</f>
        <v/>
      </c>
      <c r="J27" s="22"/>
    </row>
    <row r="28" spans="1:10" x14ac:dyDescent="0.25">
      <c r="A28" s="14"/>
      <c r="B28" s="15"/>
      <c r="C28" s="16"/>
      <c r="D28" s="13"/>
      <c r="E28" s="17"/>
      <c r="F28" s="18" t="str">
        <f t="shared" si="0"/>
        <v/>
      </c>
      <c r="G28" s="19" t="str">
        <f>IF(OR(B28="",C28=""),"",IFERROR(C28-LOOKUP(2,1/($B$5:B27=B28),$C$5:C27),""))</f>
        <v/>
      </c>
      <c r="H28" s="20" t="str">
        <f t="shared" si="1"/>
        <v/>
      </c>
      <c r="I28" s="21" t="str">
        <f>IF(B28="","",IF(ISNA(MATCH(B28,Vehículos!$A$6:$A$55,0)),"VEHÍCULO NO CARGADO",IF(AND(G28&lt;&gt;"",N(G28)&lt;0),"KM RETROCEDE",IF(D28&gt;VLOOKUP(B28,Vehículos!$A$6:$D$55,3,FALSE),"LITROS &gt; TANQUE",IF(AND(H28&lt;&gt;"",N(H28)&gt;VLOOKUP(B28,Vehículos!$A$6:$D$55,4,FALSE)*(1+Vehículos!$C$3)),"CONSUMO ALTO","OK")))))</f>
        <v/>
      </c>
      <c r="J28" s="22"/>
    </row>
    <row r="29" spans="1:10" x14ac:dyDescent="0.25">
      <c r="A29" s="14"/>
      <c r="B29" s="15"/>
      <c r="C29" s="16"/>
      <c r="D29" s="13"/>
      <c r="E29" s="17"/>
      <c r="F29" s="18" t="str">
        <f t="shared" si="0"/>
        <v/>
      </c>
      <c r="G29" s="19" t="str">
        <f>IF(OR(B29="",C29=""),"",IFERROR(C29-LOOKUP(2,1/($B$5:B28=B29),$C$5:C28),""))</f>
        <v/>
      </c>
      <c r="H29" s="20" t="str">
        <f t="shared" si="1"/>
        <v/>
      </c>
      <c r="I29" s="21" t="str">
        <f>IF(B29="","",IF(ISNA(MATCH(B29,Vehículos!$A$6:$A$55,0)),"VEHÍCULO NO CARGADO",IF(AND(G29&lt;&gt;"",N(G29)&lt;0),"KM RETROCEDE",IF(D29&gt;VLOOKUP(B29,Vehículos!$A$6:$D$55,3,FALSE),"LITROS &gt; TANQUE",IF(AND(H29&lt;&gt;"",N(H29)&gt;VLOOKUP(B29,Vehículos!$A$6:$D$55,4,FALSE)*(1+Vehículos!$C$3)),"CONSUMO ALTO","OK")))))</f>
        <v/>
      </c>
      <c r="J29" s="22"/>
    </row>
    <row r="30" spans="1:10" x14ac:dyDescent="0.25">
      <c r="A30" s="14"/>
      <c r="B30" s="15"/>
      <c r="C30" s="16"/>
      <c r="D30" s="13"/>
      <c r="E30" s="17"/>
      <c r="F30" s="18" t="str">
        <f t="shared" si="0"/>
        <v/>
      </c>
      <c r="G30" s="19" t="str">
        <f>IF(OR(B30="",C30=""),"",IFERROR(C30-LOOKUP(2,1/($B$5:B29=B30),$C$5:C29),""))</f>
        <v/>
      </c>
      <c r="H30" s="20" t="str">
        <f t="shared" si="1"/>
        <v/>
      </c>
      <c r="I30" s="21" t="str">
        <f>IF(B30="","",IF(ISNA(MATCH(B30,Vehículos!$A$6:$A$55,0)),"VEHÍCULO NO CARGADO",IF(AND(G30&lt;&gt;"",N(G30)&lt;0),"KM RETROCEDE",IF(D30&gt;VLOOKUP(B30,Vehículos!$A$6:$D$55,3,FALSE),"LITROS &gt; TANQUE",IF(AND(H30&lt;&gt;"",N(H30)&gt;VLOOKUP(B30,Vehículos!$A$6:$D$55,4,FALSE)*(1+Vehículos!$C$3)),"CONSUMO ALTO","OK")))))</f>
        <v/>
      </c>
      <c r="J30" s="22"/>
    </row>
    <row r="31" spans="1:10" x14ac:dyDescent="0.25">
      <c r="A31" s="14"/>
      <c r="B31" s="15"/>
      <c r="C31" s="16"/>
      <c r="D31" s="13"/>
      <c r="E31" s="17"/>
      <c r="F31" s="18" t="str">
        <f t="shared" si="0"/>
        <v/>
      </c>
      <c r="G31" s="19" t="str">
        <f>IF(OR(B31="",C31=""),"",IFERROR(C31-LOOKUP(2,1/($B$5:B30=B31),$C$5:C30),""))</f>
        <v/>
      </c>
      <c r="H31" s="20" t="str">
        <f t="shared" si="1"/>
        <v/>
      </c>
      <c r="I31" s="21" t="str">
        <f>IF(B31="","",IF(ISNA(MATCH(B31,Vehículos!$A$6:$A$55,0)),"VEHÍCULO NO CARGADO",IF(AND(G31&lt;&gt;"",N(G31)&lt;0),"KM RETROCEDE",IF(D31&gt;VLOOKUP(B31,Vehículos!$A$6:$D$55,3,FALSE),"LITROS &gt; TANQUE",IF(AND(H31&lt;&gt;"",N(H31)&gt;VLOOKUP(B31,Vehículos!$A$6:$D$55,4,FALSE)*(1+Vehículos!$C$3)),"CONSUMO ALTO","OK")))))</f>
        <v/>
      </c>
      <c r="J31" s="22"/>
    </row>
    <row r="32" spans="1:10" x14ac:dyDescent="0.25">
      <c r="A32" s="14"/>
      <c r="B32" s="15"/>
      <c r="C32" s="16"/>
      <c r="D32" s="13"/>
      <c r="E32" s="17"/>
      <c r="F32" s="18" t="str">
        <f t="shared" si="0"/>
        <v/>
      </c>
      <c r="G32" s="19" t="str">
        <f>IF(OR(B32="",C32=""),"",IFERROR(C32-LOOKUP(2,1/($B$5:B31=B32),$C$5:C31),""))</f>
        <v/>
      </c>
      <c r="H32" s="20" t="str">
        <f t="shared" si="1"/>
        <v/>
      </c>
      <c r="I32" s="21" t="str">
        <f>IF(B32="","",IF(ISNA(MATCH(B32,Vehículos!$A$6:$A$55,0)),"VEHÍCULO NO CARGADO",IF(AND(G32&lt;&gt;"",N(G32)&lt;0),"KM RETROCEDE",IF(D32&gt;VLOOKUP(B32,Vehículos!$A$6:$D$55,3,FALSE),"LITROS &gt; TANQUE",IF(AND(H32&lt;&gt;"",N(H32)&gt;VLOOKUP(B32,Vehículos!$A$6:$D$55,4,FALSE)*(1+Vehículos!$C$3)),"CONSUMO ALTO","OK")))))</f>
        <v/>
      </c>
      <c r="J32" s="22"/>
    </row>
    <row r="33" spans="1:10" x14ac:dyDescent="0.25">
      <c r="A33" s="14"/>
      <c r="B33" s="15"/>
      <c r="C33" s="16"/>
      <c r="D33" s="13"/>
      <c r="E33" s="17"/>
      <c r="F33" s="18" t="str">
        <f t="shared" si="0"/>
        <v/>
      </c>
      <c r="G33" s="19" t="str">
        <f>IF(OR(B33="",C33=""),"",IFERROR(C33-LOOKUP(2,1/($B$5:B32=B33),$C$5:C32),""))</f>
        <v/>
      </c>
      <c r="H33" s="20" t="str">
        <f t="shared" si="1"/>
        <v/>
      </c>
      <c r="I33" s="21" t="str">
        <f>IF(B33="","",IF(ISNA(MATCH(B33,Vehículos!$A$6:$A$55,0)),"VEHÍCULO NO CARGADO",IF(AND(G33&lt;&gt;"",N(G33)&lt;0),"KM RETROCEDE",IF(D33&gt;VLOOKUP(B33,Vehículos!$A$6:$D$55,3,FALSE),"LITROS &gt; TANQUE",IF(AND(H33&lt;&gt;"",N(H33)&gt;VLOOKUP(B33,Vehículos!$A$6:$D$55,4,FALSE)*(1+Vehículos!$C$3)),"CONSUMO ALTO","OK")))))</f>
        <v/>
      </c>
      <c r="J33" s="22"/>
    </row>
    <row r="34" spans="1:10" x14ac:dyDescent="0.25">
      <c r="A34" s="14"/>
      <c r="B34" s="15"/>
      <c r="C34" s="16"/>
      <c r="D34" s="13"/>
      <c r="E34" s="17"/>
      <c r="F34" s="18" t="str">
        <f t="shared" si="0"/>
        <v/>
      </c>
      <c r="G34" s="19" t="str">
        <f>IF(OR(B34="",C34=""),"",IFERROR(C34-LOOKUP(2,1/($B$5:B33=B34),$C$5:C33),""))</f>
        <v/>
      </c>
      <c r="H34" s="20" t="str">
        <f t="shared" si="1"/>
        <v/>
      </c>
      <c r="I34" s="21" t="str">
        <f>IF(B34="","",IF(ISNA(MATCH(B34,Vehículos!$A$6:$A$55,0)),"VEHÍCULO NO CARGADO",IF(AND(G34&lt;&gt;"",N(G34)&lt;0),"KM RETROCEDE",IF(D34&gt;VLOOKUP(B34,Vehículos!$A$6:$D$55,3,FALSE),"LITROS &gt; TANQUE",IF(AND(H34&lt;&gt;"",N(H34)&gt;VLOOKUP(B34,Vehículos!$A$6:$D$55,4,FALSE)*(1+Vehículos!$C$3)),"CONSUMO ALTO","OK")))))</f>
        <v/>
      </c>
      <c r="J34" s="22"/>
    </row>
    <row r="35" spans="1:10" x14ac:dyDescent="0.25">
      <c r="A35" s="14"/>
      <c r="B35" s="15"/>
      <c r="C35" s="16"/>
      <c r="D35" s="13"/>
      <c r="E35" s="17"/>
      <c r="F35" s="18" t="str">
        <f t="shared" si="0"/>
        <v/>
      </c>
      <c r="G35" s="19" t="str">
        <f>IF(OR(B35="",C35=""),"",IFERROR(C35-LOOKUP(2,1/($B$5:B34=B35),$C$5:C34),""))</f>
        <v/>
      </c>
      <c r="H35" s="20" t="str">
        <f t="shared" si="1"/>
        <v/>
      </c>
      <c r="I35" s="21" t="str">
        <f>IF(B35="","",IF(ISNA(MATCH(B35,Vehículos!$A$6:$A$55,0)),"VEHÍCULO NO CARGADO",IF(AND(G35&lt;&gt;"",N(G35)&lt;0),"KM RETROCEDE",IF(D35&gt;VLOOKUP(B35,Vehículos!$A$6:$D$55,3,FALSE),"LITROS &gt; TANQUE",IF(AND(H35&lt;&gt;"",N(H35)&gt;VLOOKUP(B35,Vehículos!$A$6:$D$55,4,FALSE)*(1+Vehículos!$C$3)),"CONSUMO ALTO","OK")))))</f>
        <v/>
      </c>
      <c r="J35" s="22"/>
    </row>
    <row r="36" spans="1:10" x14ac:dyDescent="0.25">
      <c r="A36" s="14"/>
      <c r="B36" s="15"/>
      <c r="C36" s="16"/>
      <c r="D36" s="13"/>
      <c r="E36" s="17"/>
      <c r="F36" s="18" t="str">
        <f t="shared" si="0"/>
        <v/>
      </c>
      <c r="G36" s="19" t="str">
        <f>IF(OR(B36="",C36=""),"",IFERROR(C36-LOOKUP(2,1/($B$5:B35=B36),$C$5:C35),""))</f>
        <v/>
      </c>
      <c r="H36" s="20" t="str">
        <f t="shared" si="1"/>
        <v/>
      </c>
      <c r="I36" s="21" t="str">
        <f>IF(B36="","",IF(ISNA(MATCH(B36,Vehículos!$A$6:$A$55,0)),"VEHÍCULO NO CARGADO",IF(AND(G36&lt;&gt;"",N(G36)&lt;0),"KM RETROCEDE",IF(D36&gt;VLOOKUP(B36,Vehículos!$A$6:$D$55,3,FALSE),"LITROS &gt; TANQUE",IF(AND(H36&lt;&gt;"",N(H36)&gt;VLOOKUP(B36,Vehículos!$A$6:$D$55,4,FALSE)*(1+Vehículos!$C$3)),"CONSUMO ALTO","OK")))))</f>
        <v/>
      </c>
      <c r="J36" s="22"/>
    </row>
    <row r="37" spans="1:10" x14ac:dyDescent="0.25">
      <c r="A37" s="14"/>
      <c r="B37" s="15"/>
      <c r="C37" s="16"/>
      <c r="D37" s="13"/>
      <c r="E37" s="17"/>
      <c r="F37" s="18" t="str">
        <f t="shared" si="0"/>
        <v/>
      </c>
      <c r="G37" s="19" t="str">
        <f>IF(OR(B37="",C37=""),"",IFERROR(C37-LOOKUP(2,1/($B$5:B36=B37),$C$5:C36),""))</f>
        <v/>
      </c>
      <c r="H37" s="20" t="str">
        <f t="shared" si="1"/>
        <v/>
      </c>
      <c r="I37" s="21" t="str">
        <f>IF(B37="","",IF(ISNA(MATCH(B37,Vehículos!$A$6:$A$55,0)),"VEHÍCULO NO CARGADO",IF(AND(G37&lt;&gt;"",N(G37)&lt;0),"KM RETROCEDE",IF(D37&gt;VLOOKUP(B37,Vehículos!$A$6:$D$55,3,FALSE),"LITROS &gt; TANQUE",IF(AND(H37&lt;&gt;"",N(H37)&gt;VLOOKUP(B37,Vehículos!$A$6:$D$55,4,FALSE)*(1+Vehículos!$C$3)),"CONSUMO ALTO","OK")))))</f>
        <v/>
      </c>
      <c r="J37" s="22"/>
    </row>
    <row r="38" spans="1:10" x14ac:dyDescent="0.25">
      <c r="A38" s="14"/>
      <c r="B38" s="15"/>
      <c r="C38" s="16"/>
      <c r="D38" s="13"/>
      <c r="E38" s="17"/>
      <c r="F38" s="18" t="str">
        <f t="shared" si="0"/>
        <v/>
      </c>
      <c r="G38" s="19" t="str">
        <f>IF(OR(B38="",C38=""),"",IFERROR(C38-LOOKUP(2,1/($B$5:B37=B38),$C$5:C37),""))</f>
        <v/>
      </c>
      <c r="H38" s="20" t="str">
        <f t="shared" si="1"/>
        <v/>
      </c>
      <c r="I38" s="21" t="str">
        <f>IF(B38="","",IF(ISNA(MATCH(B38,Vehículos!$A$6:$A$55,0)),"VEHÍCULO NO CARGADO",IF(AND(G38&lt;&gt;"",N(G38)&lt;0),"KM RETROCEDE",IF(D38&gt;VLOOKUP(B38,Vehículos!$A$6:$D$55,3,FALSE),"LITROS &gt; TANQUE",IF(AND(H38&lt;&gt;"",N(H38)&gt;VLOOKUP(B38,Vehículos!$A$6:$D$55,4,FALSE)*(1+Vehículos!$C$3)),"CONSUMO ALTO","OK")))))</f>
        <v/>
      </c>
      <c r="J38" s="22"/>
    </row>
    <row r="39" spans="1:10" x14ac:dyDescent="0.25">
      <c r="A39" s="14"/>
      <c r="B39" s="15"/>
      <c r="C39" s="16"/>
      <c r="D39" s="13"/>
      <c r="E39" s="17"/>
      <c r="F39" s="18" t="str">
        <f t="shared" si="0"/>
        <v/>
      </c>
      <c r="G39" s="19" t="str">
        <f>IF(OR(B39="",C39=""),"",IFERROR(C39-LOOKUP(2,1/($B$5:B38=B39),$C$5:C38),""))</f>
        <v/>
      </c>
      <c r="H39" s="20" t="str">
        <f t="shared" si="1"/>
        <v/>
      </c>
      <c r="I39" s="21" t="str">
        <f>IF(B39="","",IF(ISNA(MATCH(B39,Vehículos!$A$6:$A$55,0)),"VEHÍCULO NO CARGADO",IF(AND(G39&lt;&gt;"",N(G39)&lt;0),"KM RETROCEDE",IF(D39&gt;VLOOKUP(B39,Vehículos!$A$6:$D$55,3,FALSE),"LITROS &gt; TANQUE",IF(AND(H39&lt;&gt;"",N(H39)&gt;VLOOKUP(B39,Vehículos!$A$6:$D$55,4,FALSE)*(1+Vehículos!$C$3)),"CONSUMO ALTO","OK")))))</f>
        <v/>
      </c>
      <c r="J39" s="22"/>
    </row>
    <row r="40" spans="1:10" x14ac:dyDescent="0.25">
      <c r="A40" s="14"/>
      <c r="B40" s="15"/>
      <c r="C40" s="16"/>
      <c r="D40" s="13"/>
      <c r="E40" s="17"/>
      <c r="F40" s="18" t="str">
        <f t="shared" si="0"/>
        <v/>
      </c>
      <c r="G40" s="19" t="str">
        <f>IF(OR(B40="",C40=""),"",IFERROR(C40-LOOKUP(2,1/($B$5:B39=B40),$C$5:C39),""))</f>
        <v/>
      </c>
      <c r="H40" s="20" t="str">
        <f t="shared" si="1"/>
        <v/>
      </c>
      <c r="I40" s="21" t="str">
        <f>IF(B40="","",IF(ISNA(MATCH(B40,Vehículos!$A$6:$A$55,0)),"VEHÍCULO NO CARGADO",IF(AND(G40&lt;&gt;"",N(G40)&lt;0),"KM RETROCEDE",IF(D40&gt;VLOOKUP(B40,Vehículos!$A$6:$D$55,3,FALSE),"LITROS &gt; TANQUE",IF(AND(H40&lt;&gt;"",N(H40)&gt;VLOOKUP(B40,Vehículos!$A$6:$D$55,4,FALSE)*(1+Vehículos!$C$3)),"CONSUMO ALTO","OK")))))</f>
        <v/>
      </c>
      <c r="J40" s="22"/>
    </row>
    <row r="41" spans="1:10" x14ac:dyDescent="0.25">
      <c r="A41" s="14"/>
      <c r="B41" s="15"/>
      <c r="C41" s="16"/>
      <c r="D41" s="13"/>
      <c r="E41" s="17"/>
      <c r="F41" s="18" t="str">
        <f t="shared" si="0"/>
        <v/>
      </c>
      <c r="G41" s="19" t="str">
        <f>IF(OR(B41="",C41=""),"",IFERROR(C41-LOOKUP(2,1/($B$5:B40=B41),$C$5:C40),""))</f>
        <v/>
      </c>
      <c r="H41" s="20" t="str">
        <f t="shared" si="1"/>
        <v/>
      </c>
      <c r="I41" s="21" t="str">
        <f>IF(B41="","",IF(ISNA(MATCH(B41,Vehículos!$A$6:$A$55,0)),"VEHÍCULO NO CARGADO",IF(AND(G41&lt;&gt;"",N(G41)&lt;0),"KM RETROCEDE",IF(D41&gt;VLOOKUP(B41,Vehículos!$A$6:$D$55,3,FALSE),"LITROS &gt; TANQUE",IF(AND(H41&lt;&gt;"",N(H41)&gt;VLOOKUP(B41,Vehículos!$A$6:$D$55,4,FALSE)*(1+Vehículos!$C$3)),"CONSUMO ALTO","OK")))))</f>
        <v/>
      </c>
      <c r="J41" s="22"/>
    </row>
    <row r="42" spans="1:10" x14ac:dyDescent="0.25">
      <c r="A42" s="14"/>
      <c r="B42" s="15"/>
      <c r="C42" s="16"/>
      <c r="D42" s="13"/>
      <c r="E42" s="17"/>
      <c r="F42" s="18" t="str">
        <f t="shared" si="0"/>
        <v/>
      </c>
      <c r="G42" s="19" t="str">
        <f>IF(OR(B42="",C42=""),"",IFERROR(C42-LOOKUP(2,1/($B$5:B41=B42),$C$5:C41),""))</f>
        <v/>
      </c>
      <c r="H42" s="20" t="str">
        <f t="shared" si="1"/>
        <v/>
      </c>
      <c r="I42" s="21" t="str">
        <f>IF(B42="","",IF(ISNA(MATCH(B42,Vehículos!$A$6:$A$55,0)),"VEHÍCULO NO CARGADO",IF(AND(G42&lt;&gt;"",N(G42)&lt;0),"KM RETROCEDE",IF(D42&gt;VLOOKUP(B42,Vehículos!$A$6:$D$55,3,FALSE),"LITROS &gt; TANQUE",IF(AND(H42&lt;&gt;"",N(H42)&gt;VLOOKUP(B42,Vehículos!$A$6:$D$55,4,FALSE)*(1+Vehículos!$C$3)),"CONSUMO ALTO","OK")))))</f>
        <v/>
      </c>
      <c r="J42" s="22"/>
    </row>
    <row r="43" spans="1:10" x14ac:dyDescent="0.25">
      <c r="A43" s="14"/>
      <c r="B43" s="15"/>
      <c r="C43" s="16"/>
      <c r="D43" s="13"/>
      <c r="E43" s="17"/>
      <c r="F43" s="18" t="str">
        <f t="shared" si="0"/>
        <v/>
      </c>
      <c r="G43" s="19" t="str">
        <f>IF(OR(B43="",C43=""),"",IFERROR(C43-LOOKUP(2,1/($B$5:B42=B43),$C$5:C42),""))</f>
        <v/>
      </c>
      <c r="H43" s="20" t="str">
        <f t="shared" si="1"/>
        <v/>
      </c>
      <c r="I43" s="21" t="str">
        <f>IF(B43="","",IF(ISNA(MATCH(B43,Vehículos!$A$6:$A$55,0)),"VEHÍCULO NO CARGADO",IF(AND(G43&lt;&gt;"",N(G43)&lt;0),"KM RETROCEDE",IF(D43&gt;VLOOKUP(B43,Vehículos!$A$6:$D$55,3,FALSE),"LITROS &gt; TANQUE",IF(AND(H43&lt;&gt;"",N(H43)&gt;VLOOKUP(B43,Vehículos!$A$6:$D$55,4,FALSE)*(1+Vehículos!$C$3)),"CONSUMO ALTO","OK")))))</f>
        <v/>
      </c>
      <c r="J43" s="22"/>
    </row>
    <row r="44" spans="1:10" x14ac:dyDescent="0.25">
      <c r="A44" s="14"/>
      <c r="B44" s="15"/>
      <c r="C44" s="16"/>
      <c r="D44" s="13"/>
      <c r="E44" s="17"/>
      <c r="F44" s="18" t="str">
        <f t="shared" si="0"/>
        <v/>
      </c>
      <c r="G44" s="19" t="str">
        <f>IF(OR(B44="",C44=""),"",IFERROR(C44-LOOKUP(2,1/($B$5:B43=B44),$C$5:C43),""))</f>
        <v/>
      </c>
      <c r="H44" s="20" t="str">
        <f t="shared" si="1"/>
        <v/>
      </c>
      <c r="I44" s="21" t="str">
        <f>IF(B44="","",IF(ISNA(MATCH(B44,Vehículos!$A$6:$A$55,0)),"VEHÍCULO NO CARGADO",IF(AND(G44&lt;&gt;"",N(G44)&lt;0),"KM RETROCEDE",IF(D44&gt;VLOOKUP(B44,Vehículos!$A$6:$D$55,3,FALSE),"LITROS &gt; TANQUE",IF(AND(H44&lt;&gt;"",N(H44)&gt;VLOOKUP(B44,Vehículos!$A$6:$D$55,4,FALSE)*(1+Vehículos!$C$3)),"CONSUMO ALTO","OK")))))</f>
        <v/>
      </c>
      <c r="J44" s="22"/>
    </row>
    <row r="45" spans="1:10" x14ac:dyDescent="0.25">
      <c r="A45" s="14"/>
      <c r="B45" s="15"/>
      <c r="C45" s="16"/>
      <c r="D45" s="13"/>
      <c r="E45" s="17"/>
      <c r="F45" s="18" t="str">
        <f t="shared" si="0"/>
        <v/>
      </c>
      <c r="G45" s="19" t="str">
        <f>IF(OR(B45="",C45=""),"",IFERROR(C45-LOOKUP(2,1/($B$5:B44=B45),$C$5:C44),""))</f>
        <v/>
      </c>
      <c r="H45" s="20" t="str">
        <f t="shared" si="1"/>
        <v/>
      </c>
      <c r="I45" s="21" t="str">
        <f>IF(B45="","",IF(ISNA(MATCH(B45,Vehículos!$A$6:$A$55,0)),"VEHÍCULO NO CARGADO",IF(AND(G45&lt;&gt;"",N(G45)&lt;0),"KM RETROCEDE",IF(D45&gt;VLOOKUP(B45,Vehículos!$A$6:$D$55,3,FALSE),"LITROS &gt; TANQUE",IF(AND(H45&lt;&gt;"",N(H45)&gt;VLOOKUP(B45,Vehículos!$A$6:$D$55,4,FALSE)*(1+Vehículos!$C$3)),"CONSUMO ALTO","OK")))))</f>
        <v/>
      </c>
      <c r="J45" s="22"/>
    </row>
    <row r="46" spans="1:10" x14ac:dyDescent="0.25">
      <c r="A46" s="14"/>
      <c r="B46" s="15"/>
      <c r="C46" s="16"/>
      <c r="D46" s="13"/>
      <c r="E46" s="17"/>
      <c r="F46" s="18" t="str">
        <f t="shared" si="0"/>
        <v/>
      </c>
      <c r="G46" s="19" t="str">
        <f>IF(OR(B46="",C46=""),"",IFERROR(C46-LOOKUP(2,1/($B$5:B45=B46),$C$5:C45),""))</f>
        <v/>
      </c>
      <c r="H46" s="20" t="str">
        <f t="shared" si="1"/>
        <v/>
      </c>
      <c r="I46" s="21" t="str">
        <f>IF(B46="","",IF(ISNA(MATCH(B46,Vehículos!$A$6:$A$55,0)),"VEHÍCULO NO CARGADO",IF(AND(G46&lt;&gt;"",N(G46)&lt;0),"KM RETROCEDE",IF(D46&gt;VLOOKUP(B46,Vehículos!$A$6:$D$55,3,FALSE),"LITROS &gt; TANQUE",IF(AND(H46&lt;&gt;"",N(H46)&gt;VLOOKUP(B46,Vehículos!$A$6:$D$55,4,FALSE)*(1+Vehículos!$C$3)),"CONSUMO ALTO","OK")))))</f>
        <v/>
      </c>
      <c r="J46" s="22"/>
    </row>
    <row r="47" spans="1:10" x14ac:dyDescent="0.25">
      <c r="A47" s="14"/>
      <c r="B47" s="15"/>
      <c r="C47" s="16"/>
      <c r="D47" s="13"/>
      <c r="E47" s="17"/>
      <c r="F47" s="18" t="str">
        <f t="shared" si="0"/>
        <v/>
      </c>
      <c r="G47" s="19" t="str">
        <f>IF(OR(B47="",C47=""),"",IFERROR(C47-LOOKUP(2,1/($B$5:B46=B47),$C$5:C46),""))</f>
        <v/>
      </c>
      <c r="H47" s="20" t="str">
        <f t="shared" si="1"/>
        <v/>
      </c>
      <c r="I47" s="21" t="str">
        <f>IF(B47="","",IF(ISNA(MATCH(B47,Vehículos!$A$6:$A$55,0)),"VEHÍCULO NO CARGADO",IF(AND(G47&lt;&gt;"",N(G47)&lt;0),"KM RETROCEDE",IF(D47&gt;VLOOKUP(B47,Vehículos!$A$6:$D$55,3,FALSE),"LITROS &gt; TANQUE",IF(AND(H47&lt;&gt;"",N(H47)&gt;VLOOKUP(B47,Vehículos!$A$6:$D$55,4,FALSE)*(1+Vehículos!$C$3)),"CONSUMO ALTO","OK")))))</f>
        <v/>
      </c>
      <c r="J47" s="22"/>
    </row>
    <row r="48" spans="1:10" x14ac:dyDescent="0.25">
      <c r="A48" s="14"/>
      <c r="B48" s="15"/>
      <c r="C48" s="16"/>
      <c r="D48" s="13"/>
      <c r="E48" s="17"/>
      <c r="F48" s="18" t="str">
        <f t="shared" si="0"/>
        <v/>
      </c>
      <c r="G48" s="19" t="str">
        <f>IF(OR(B48="",C48=""),"",IFERROR(C48-LOOKUP(2,1/($B$5:B47=B48),$C$5:C47),""))</f>
        <v/>
      </c>
      <c r="H48" s="20" t="str">
        <f t="shared" si="1"/>
        <v/>
      </c>
      <c r="I48" s="21" t="str">
        <f>IF(B48="","",IF(ISNA(MATCH(B48,Vehículos!$A$6:$A$55,0)),"VEHÍCULO NO CARGADO",IF(AND(G48&lt;&gt;"",N(G48)&lt;0),"KM RETROCEDE",IF(D48&gt;VLOOKUP(B48,Vehículos!$A$6:$D$55,3,FALSE),"LITROS &gt; TANQUE",IF(AND(H48&lt;&gt;"",N(H48)&gt;VLOOKUP(B48,Vehículos!$A$6:$D$55,4,FALSE)*(1+Vehículos!$C$3)),"CONSUMO ALTO","OK")))))</f>
        <v/>
      </c>
      <c r="J48" s="22"/>
    </row>
    <row r="49" spans="1:10" x14ac:dyDescent="0.25">
      <c r="A49" s="14"/>
      <c r="B49" s="15"/>
      <c r="C49" s="16"/>
      <c r="D49" s="13"/>
      <c r="E49" s="17"/>
      <c r="F49" s="18" t="str">
        <f t="shared" si="0"/>
        <v/>
      </c>
      <c r="G49" s="19" t="str">
        <f>IF(OR(B49="",C49=""),"",IFERROR(C49-LOOKUP(2,1/($B$5:B48=B49),$C$5:C48),""))</f>
        <v/>
      </c>
      <c r="H49" s="20" t="str">
        <f t="shared" si="1"/>
        <v/>
      </c>
      <c r="I49" s="21" t="str">
        <f>IF(B49="","",IF(ISNA(MATCH(B49,Vehículos!$A$6:$A$55,0)),"VEHÍCULO NO CARGADO",IF(AND(G49&lt;&gt;"",N(G49)&lt;0),"KM RETROCEDE",IF(D49&gt;VLOOKUP(B49,Vehículos!$A$6:$D$55,3,FALSE),"LITROS &gt; TANQUE",IF(AND(H49&lt;&gt;"",N(H49)&gt;VLOOKUP(B49,Vehículos!$A$6:$D$55,4,FALSE)*(1+Vehículos!$C$3)),"CONSUMO ALTO","OK")))))</f>
        <v/>
      </c>
      <c r="J49" s="22"/>
    </row>
    <row r="50" spans="1:10" x14ac:dyDescent="0.25">
      <c r="A50" s="14"/>
      <c r="B50" s="15"/>
      <c r="C50" s="16"/>
      <c r="D50" s="13"/>
      <c r="E50" s="17"/>
      <c r="F50" s="18" t="str">
        <f t="shared" si="0"/>
        <v/>
      </c>
      <c r="G50" s="19" t="str">
        <f>IF(OR(B50="",C50=""),"",IFERROR(C50-LOOKUP(2,1/($B$5:B49=B50),$C$5:C49),""))</f>
        <v/>
      </c>
      <c r="H50" s="20" t="str">
        <f t="shared" si="1"/>
        <v/>
      </c>
      <c r="I50" s="21" t="str">
        <f>IF(B50="","",IF(ISNA(MATCH(B50,Vehículos!$A$6:$A$55,0)),"VEHÍCULO NO CARGADO",IF(AND(G50&lt;&gt;"",N(G50)&lt;0),"KM RETROCEDE",IF(D50&gt;VLOOKUP(B50,Vehículos!$A$6:$D$55,3,FALSE),"LITROS &gt; TANQUE",IF(AND(H50&lt;&gt;"",N(H50)&gt;VLOOKUP(B50,Vehículos!$A$6:$D$55,4,FALSE)*(1+Vehículos!$C$3)),"CONSUMO ALTO","OK")))))</f>
        <v/>
      </c>
      <c r="J50" s="22"/>
    </row>
    <row r="51" spans="1:10" x14ac:dyDescent="0.25">
      <c r="A51" s="14"/>
      <c r="B51" s="15"/>
      <c r="C51" s="16"/>
      <c r="D51" s="13"/>
      <c r="E51" s="17"/>
      <c r="F51" s="18" t="str">
        <f t="shared" si="0"/>
        <v/>
      </c>
      <c r="G51" s="19" t="str">
        <f>IF(OR(B51="",C51=""),"",IFERROR(C51-LOOKUP(2,1/($B$5:B50=B51),$C$5:C50),""))</f>
        <v/>
      </c>
      <c r="H51" s="20" t="str">
        <f t="shared" si="1"/>
        <v/>
      </c>
      <c r="I51" s="21" t="str">
        <f>IF(B51="","",IF(ISNA(MATCH(B51,Vehículos!$A$6:$A$55,0)),"VEHÍCULO NO CARGADO",IF(AND(G51&lt;&gt;"",N(G51)&lt;0),"KM RETROCEDE",IF(D51&gt;VLOOKUP(B51,Vehículos!$A$6:$D$55,3,FALSE),"LITROS &gt; TANQUE",IF(AND(H51&lt;&gt;"",N(H51)&gt;VLOOKUP(B51,Vehículos!$A$6:$D$55,4,FALSE)*(1+Vehículos!$C$3)),"CONSUMO ALTO","OK")))))</f>
        <v/>
      </c>
      <c r="J51" s="22"/>
    </row>
    <row r="52" spans="1:10" x14ac:dyDescent="0.25">
      <c r="A52" s="14"/>
      <c r="B52" s="15"/>
      <c r="C52" s="16"/>
      <c r="D52" s="13"/>
      <c r="E52" s="17"/>
      <c r="F52" s="18" t="str">
        <f t="shared" si="0"/>
        <v/>
      </c>
      <c r="G52" s="19" t="str">
        <f>IF(OR(B52="",C52=""),"",IFERROR(C52-LOOKUP(2,1/($B$5:B51=B52),$C$5:C51),""))</f>
        <v/>
      </c>
      <c r="H52" s="20" t="str">
        <f t="shared" si="1"/>
        <v/>
      </c>
      <c r="I52" s="21" t="str">
        <f>IF(B52="","",IF(ISNA(MATCH(B52,Vehículos!$A$6:$A$55,0)),"VEHÍCULO NO CARGADO",IF(AND(G52&lt;&gt;"",N(G52)&lt;0),"KM RETROCEDE",IF(D52&gt;VLOOKUP(B52,Vehículos!$A$6:$D$55,3,FALSE),"LITROS &gt; TANQUE",IF(AND(H52&lt;&gt;"",N(H52)&gt;VLOOKUP(B52,Vehículos!$A$6:$D$55,4,FALSE)*(1+Vehículos!$C$3)),"CONSUMO ALTO","OK")))))</f>
        <v/>
      </c>
      <c r="J52" s="22"/>
    </row>
    <row r="53" spans="1:10" x14ac:dyDescent="0.25">
      <c r="A53" s="14"/>
      <c r="B53" s="15"/>
      <c r="C53" s="16"/>
      <c r="D53" s="13"/>
      <c r="E53" s="17"/>
      <c r="F53" s="18" t="str">
        <f t="shared" si="0"/>
        <v/>
      </c>
      <c r="G53" s="19" t="str">
        <f>IF(OR(B53="",C53=""),"",IFERROR(C53-LOOKUP(2,1/($B$5:B52=B53),$C$5:C52),""))</f>
        <v/>
      </c>
      <c r="H53" s="20" t="str">
        <f t="shared" si="1"/>
        <v/>
      </c>
      <c r="I53" s="21" t="str">
        <f>IF(B53="","",IF(ISNA(MATCH(B53,Vehículos!$A$6:$A$55,0)),"VEHÍCULO NO CARGADO",IF(AND(G53&lt;&gt;"",N(G53)&lt;0),"KM RETROCEDE",IF(D53&gt;VLOOKUP(B53,Vehículos!$A$6:$D$55,3,FALSE),"LITROS &gt; TANQUE",IF(AND(H53&lt;&gt;"",N(H53)&gt;VLOOKUP(B53,Vehículos!$A$6:$D$55,4,FALSE)*(1+Vehículos!$C$3)),"CONSUMO ALTO","OK")))))</f>
        <v/>
      </c>
      <c r="J53" s="22"/>
    </row>
    <row r="54" spans="1:10" x14ac:dyDescent="0.25">
      <c r="A54" s="14"/>
      <c r="B54" s="15"/>
      <c r="C54" s="16"/>
      <c r="D54" s="13"/>
      <c r="E54" s="17"/>
      <c r="F54" s="18" t="str">
        <f t="shared" si="0"/>
        <v/>
      </c>
      <c r="G54" s="19" t="str">
        <f>IF(OR(B54="",C54=""),"",IFERROR(C54-LOOKUP(2,1/($B$5:B53=B54),$C$5:C53),""))</f>
        <v/>
      </c>
      <c r="H54" s="20" t="str">
        <f t="shared" si="1"/>
        <v/>
      </c>
      <c r="I54" s="21" t="str">
        <f>IF(B54="","",IF(ISNA(MATCH(B54,Vehículos!$A$6:$A$55,0)),"VEHÍCULO NO CARGADO",IF(AND(G54&lt;&gt;"",N(G54)&lt;0),"KM RETROCEDE",IF(D54&gt;VLOOKUP(B54,Vehículos!$A$6:$D$55,3,FALSE),"LITROS &gt; TANQUE",IF(AND(H54&lt;&gt;"",N(H54)&gt;VLOOKUP(B54,Vehículos!$A$6:$D$55,4,FALSE)*(1+Vehículos!$C$3)),"CONSUMO ALTO","OK")))))</f>
        <v/>
      </c>
      <c r="J54" s="22"/>
    </row>
    <row r="55" spans="1:10" x14ac:dyDescent="0.25">
      <c r="A55" s="14"/>
      <c r="B55" s="15"/>
      <c r="C55" s="16"/>
      <c r="D55" s="13"/>
      <c r="E55" s="17"/>
      <c r="F55" s="18" t="str">
        <f t="shared" si="0"/>
        <v/>
      </c>
      <c r="G55" s="19" t="str">
        <f>IF(OR(B55="",C55=""),"",IFERROR(C55-LOOKUP(2,1/($B$5:B54=B55),$C$5:C54),""))</f>
        <v/>
      </c>
      <c r="H55" s="20" t="str">
        <f t="shared" si="1"/>
        <v/>
      </c>
      <c r="I55" s="21" t="str">
        <f>IF(B55="","",IF(ISNA(MATCH(B55,Vehículos!$A$6:$A$55,0)),"VEHÍCULO NO CARGADO",IF(AND(G55&lt;&gt;"",N(G55)&lt;0),"KM RETROCEDE",IF(D55&gt;VLOOKUP(B55,Vehículos!$A$6:$D$55,3,FALSE),"LITROS &gt; TANQUE",IF(AND(H55&lt;&gt;"",N(H55)&gt;VLOOKUP(B55,Vehículos!$A$6:$D$55,4,FALSE)*(1+Vehículos!$C$3)),"CONSUMO ALTO","OK")))))</f>
        <v/>
      </c>
      <c r="J55" s="22"/>
    </row>
    <row r="56" spans="1:10" x14ac:dyDescent="0.25">
      <c r="A56" s="14"/>
      <c r="B56" s="15"/>
      <c r="C56" s="16"/>
      <c r="D56" s="13"/>
      <c r="E56" s="17"/>
      <c r="F56" s="18" t="str">
        <f t="shared" si="0"/>
        <v/>
      </c>
      <c r="G56" s="19" t="str">
        <f>IF(OR(B56="",C56=""),"",IFERROR(C56-LOOKUP(2,1/($B$5:B55=B56),$C$5:C55),""))</f>
        <v/>
      </c>
      <c r="H56" s="20" t="str">
        <f t="shared" si="1"/>
        <v/>
      </c>
      <c r="I56" s="21" t="str">
        <f>IF(B56="","",IF(ISNA(MATCH(B56,Vehículos!$A$6:$A$55,0)),"VEHÍCULO NO CARGADO",IF(AND(G56&lt;&gt;"",N(G56)&lt;0),"KM RETROCEDE",IF(D56&gt;VLOOKUP(B56,Vehículos!$A$6:$D$55,3,FALSE),"LITROS &gt; TANQUE",IF(AND(H56&lt;&gt;"",N(H56)&gt;VLOOKUP(B56,Vehículos!$A$6:$D$55,4,FALSE)*(1+Vehículos!$C$3)),"CONSUMO ALTO","OK")))))</f>
        <v/>
      </c>
      <c r="J56" s="22"/>
    </row>
    <row r="57" spans="1:10" x14ac:dyDescent="0.25">
      <c r="A57" s="14"/>
      <c r="B57" s="15"/>
      <c r="C57" s="16"/>
      <c r="D57" s="13"/>
      <c r="E57" s="17"/>
      <c r="F57" s="18" t="str">
        <f t="shared" si="0"/>
        <v/>
      </c>
      <c r="G57" s="19" t="str">
        <f>IF(OR(B57="",C57=""),"",IFERROR(C57-LOOKUP(2,1/($B$5:B56=B57),$C$5:C56),""))</f>
        <v/>
      </c>
      <c r="H57" s="20" t="str">
        <f t="shared" si="1"/>
        <v/>
      </c>
      <c r="I57" s="21" t="str">
        <f>IF(B57="","",IF(ISNA(MATCH(B57,Vehículos!$A$6:$A$55,0)),"VEHÍCULO NO CARGADO",IF(AND(G57&lt;&gt;"",N(G57)&lt;0),"KM RETROCEDE",IF(D57&gt;VLOOKUP(B57,Vehículos!$A$6:$D$55,3,FALSE),"LITROS &gt; TANQUE",IF(AND(H57&lt;&gt;"",N(H57)&gt;VLOOKUP(B57,Vehículos!$A$6:$D$55,4,FALSE)*(1+Vehículos!$C$3)),"CONSUMO ALTO","OK")))))</f>
        <v/>
      </c>
      <c r="J57" s="22"/>
    </row>
    <row r="58" spans="1:10" x14ac:dyDescent="0.25">
      <c r="A58" s="14"/>
      <c r="B58" s="15"/>
      <c r="C58" s="16"/>
      <c r="D58" s="13"/>
      <c r="E58" s="17"/>
      <c r="F58" s="18" t="str">
        <f t="shared" si="0"/>
        <v/>
      </c>
      <c r="G58" s="19" t="str">
        <f>IF(OR(B58="",C58=""),"",IFERROR(C58-LOOKUP(2,1/($B$5:B57=B58),$C$5:C57),""))</f>
        <v/>
      </c>
      <c r="H58" s="20" t="str">
        <f t="shared" si="1"/>
        <v/>
      </c>
      <c r="I58" s="21" t="str">
        <f>IF(B58="","",IF(ISNA(MATCH(B58,Vehículos!$A$6:$A$55,0)),"VEHÍCULO NO CARGADO",IF(AND(G58&lt;&gt;"",N(G58)&lt;0),"KM RETROCEDE",IF(D58&gt;VLOOKUP(B58,Vehículos!$A$6:$D$55,3,FALSE),"LITROS &gt; TANQUE",IF(AND(H58&lt;&gt;"",N(H58)&gt;VLOOKUP(B58,Vehículos!$A$6:$D$55,4,FALSE)*(1+Vehículos!$C$3)),"CONSUMO ALTO","OK")))))</f>
        <v/>
      </c>
      <c r="J58" s="22"/>
    </row>
    <row r="59" spans="1:10" x14ac:dyDescent="0.25">
      <c r="A59" s="14"/>
      <c r="B59" s="15"/>
      <c r="C59" s="16"/>
      <c r="D59" s="13"/>
      <c r="E59" s="17"/>
      <c r="F59" s="18" t="str">
        <f t="shared" si="0"/>
        <v/>
      </c>
      <c r="G59" s="19" t="str">
        <f>IF(OR(B59="",C59=""),"",IFERROR(C59-LOOKUP(2,1/($B$5:B58=B59),$C$5:C58),""))</f>
        <v/>
      </c>
      <c r="H59" s="20" t="str">
        <f t="shared" si="1"/>
        <v/>
      </c>
      <c r="I59" s="21" t="str">
        <f>IF(B59="","",IF(ISNA(MATCH(B59,Vehículos!$A$6:$A$55,0)),"VEHÍCULO NO CARGADO",IF(AND(G59&lt;&gt;"",N(G59)&lt;0),"KM RETROCEDE",IF(D59&gt;VLOOKUP(B59,Vehículos!$A$6:$D$55,3,FALSE),"LITROS &gt; TANQUE",IF(AND(H59&lt;&gt;"",N(H59)&gt;VLOOKUP(B59,Vehículos!$A$6:$D$55,4,FALSE)*(1+Vehículos!$C$3)),"CONSUMO ALTO","OK")))))</f>
        <v/>
      </c>
      <c r="J59" s="22"/>
    </row>
    <row r="60" spans="1:10" x14ac:dyDescent="0.25">
      <c r="A60" s="14"/>
      <c r="B60" s="15"/>
      <c r="C60" s="16"/>
      <c r="D60" s="13"/>
      <c r="E60" s="17"/>
      <c r="F60" s="18" t="str">
        <f t="shared" si="0"/>
        <v/>
      </c>
      <c r="G60" s="19" t="str">
        <f>IF(OR(B60="",C60=""),"",IFERROR(C60-LOOKUP(2,1/($B$5:B59=B60),$C$5:C59),""))</f>
        <v/>
      </c>
      <c r="H60" s="20" t="str">
        <f t="shared" si="1"/>
        <v/>
      </c>
      <c r="I60" s="21" t="str">
        <f>IF(B60="","",IF(ISNA(MATCH(B60,Vehículos!$A$6:$A$55,0)),"VEHÍCULO NO CARGADO",IF(AND(G60&lt;&gt;"",N(G60)&lt;0),"KM RETROCEDE",IF(D60&gt;VLOOKUP(B60,Vehículos!$A$6:$D$55,3,FALSE),"LITROS &gt; TANQUE",IF(AND(H60&lt;&gt;"",N(H60)&gt;VLOOKUP(B60,Vehículos!$A$6:$D$55,4,FALSE)*(1+Vehículos!$C$3)),"CONSUMO ALTO","OK")))))</f>
        <v/>
      </c>
      <c r="J60" s="22"/>
    </row>
    <row r="61" spans="1:10" x14ac:dyDescent="0.25">
      <c r="A61" s="14"/>
      <c r="B61" s="15"/>
      <c r="C61" s="16"/>
      <c r="D61" s="13"/>
      <c r="E61" s="17"/>
      <c r="F61" s="18" t="str">
        <f t="shared" si="0"/>
        <v/>
      </c>
      <c r="G61" s="19" t="str">
        <f>IF(OR(B61="",C61=""),"",IFERROR(C61-LOOKUP(2,1/($B$5:B60=B61),$C$5:C60),""))</f>
        <v/>
      </c>
      <c r="H61" s="20" t="str">
        <f t="shared" si="1"/>
        <v/>
      </c>
      <c r="I61" s="21" t="str">
        <f>IF(B61="","",IF(ISNA(MATCH(B61,Vehículos!$A$6:$A$55,0)),"VEHÍCULO NO CARGADO",IF(AND(G61&lt;&gt;"",N(G61)&lt;0),"KM RETROCEDE",IF(D61&gt;VLOOKUP(B61,Vehículos!$A$6:$D$55,3,FALSE),"LITROS &gt; TANQUE",IF(AND(H61&lt;&gt;"",N(H61)&gt;VLOOKUP(B61,Vehículos!$A$6:$D$55,4,FALSE)*(1+Vehículos!$C$3)),"CONSUMO ALTO","OK")))))</f>
        <v/>
      </c>
      <c r="J61" s="22"/>
    </row>
    <row r="62" spans="1:10" x14ac:dyDescent="0.25">
      <c r="A62" s="14"/>
      <c r="B62" s="15"/>
      <c r="C62" s="16"/>
      <c r="D62" s="13"/>
      <c r="E62" s="17"/>
      <c r="F62" s="18" t="str">
        <f t="shared" si="0"/>
        <v/>
      </c>
      <c r="G62" s="19" t="str">
        <f>IF(OR(B62="",C62=""),"",IFERROR(C62-LOOKUP(2,1/($B$5:B61=B62),$C$5:C61),""))</f>
        <v/>
      </c>
      <c r="H62" s="20" t="str">
        <f t="shared" si="1"/>
        <v/>
      </c>
      <c r="I62" s="21" t="str">
        <f>IF(B62="","",IF(ISNA(MATCH(B62,Vehículos!$A$6:$A$55,0)),"VEHÍCULO NO CARGADO",IF(AND(G62&lt;&gt;"",N(G62)&lt;0),"KM RETROCEDE",IF(D62&gt;VLOOKUP(B62,Vehículos!$A$6:$D$55,3,FALSE),"LITROS &gt; TANQUE",IF(AND(H62&lt;&gt;"",N(H62)&gt;VLOOKUP(B62,Vehículos!$A$6:$D$55,4,FALSE)*(1+Vehículos!$C$3)),"CONSUMO ALTO","OK")))))</f>
        <v/>
      </c>
      <c r="J62" s="22"/>
    </row>
    <row r="63" spans="1:10" x14ac:dyDescent="0.25">
      <c r="A63" s="14"/>
      <c r="B63" s="15"/>
      <c r="C63" s="16"/>
      <c r="D63" s="13"/>
      <c r="E63" s="17"/>
      <c r="F63" s="18" t="str">
        <f t="shared" si="0"/>
        <v/>
      </c>
      <c r="G63" s="19" t="str">
        <f>IF(OR(B63="",C63=""),"",IFERROR(C63-LOOKUP(2,1/($B$5:B62=B63),$C$5:C62),""))</f>
        <v/>
      </c>
      <c r="H63" s="20" t="str">
        <f t="shared" si="1"/>
        <v/>
      </c>
      <c r="I63" s="21" t="str">
        <f>IF(B63="","",IF(ISNA(MATCH(B63,Vehículos!$A$6:$A$55,0)),"VEHÍCULO NO CARGADO",IF(AND(G63&lt;&gt;"",N(G63)&lt;0),"KM RETROCEDE",IF(D63&gt;VLOOKUP(B63,Vehículos!$A$6:$D$55,3,FALSE),"LITROS &gt; TANQUE",IF(AND(H63&lt;&gt;"",N(H63)&gt;VLOOKUP(B63,Vehículos!$A$6:$D$55,4,FALSE)*(1+Vehículos!$C$3)),"CONSUMO ALTO","OK")))))</f>
        <v/>
      </c>
      <c r="J63" s="22"/>
    </row>
    <row r="64" spans="1:10" x14ac:dyDescent="0.25">
      <c r="A64" s="14"/>
      <c r="B64" s="15"/>
      <c r="C64" s="16"/>
      <c r="D64" s="13"/>
      <c r="E64" s="17"/>
      <c r="F64" s="18" t="str">
        <f t="shared" si="0"/>
        <v/>
      </c>
      <c r="G64" s="19" t="str">
        <f>IF(OR(B64="",C64=""),"",IFERROR(C64-LOOKUP(2,1/($B$5:B63=B64),$C$5:C63),""))</f>
        <v/>
      </c>
      <c r="H64" s="20" t="str">
        <f t="shared" si="1"/>
        <v/>
      </c>
      <c r="I64" s="21" t="str">
        <f>IF(B64="","",IF(ISNA(MATCH(B64,Vehículos!$A$6:$A$55,0)),"VEHÍCULO NO CARGADO",IF(AND(G64&lt;&gt;"",N(G64)&lt;0),"KM RETROCEDE",IF(D64&gt;VLOOKUP(B64,Vehículos!$A$6:$D$55,3,FALSE),"LITROS &gt; TANQUE",IF(AND(H64&lt;&gt;"",N(H64)&gt;VLOOKUP(B64,Vehículos!$A$6:$D$55,4,FALSE)*(1+Vehículos!$C$3)),"CONSUMO ALTO","OK")))))</f>
        <v/>
      </c>
      <c r="J64" s="22"/>
    </row>
    <row r="65" spans="1:10" x14ac:dyDescent="0.25">
      <c r="A65" s="14"/>
      <c r="B65" s="15"/>
      <c r="C65" s="16"/>
      <c r="D65" s="13"/>
      <c r="E65" s="17"/>
      <c r="F65" s="18" t="str">
        <f t="shared" si="0"/>
        <v/>
      </c>
      <c r="G65" s="19" t="str">
        <f>IF(OR(B65="",C65=""),"",IFERROR(C65-LOOKUP(2,1/($B$5:B64=B65),$C$5:C64),""))</f>
        <v/>
      </c>
      <c r="H65" s="20" t="str">
        <f t="shared" si="1"/>
        <v/>
      </c>
      <c r="I65" s="21" t="str">
        <f>IF(B65="","",IF(ISNA(MATCH(B65,Vehículos!$A$6:$A$55,0)),"VEHÍCULO NO CARGADO",IF(AND(G65&lt;&gt;"",N(G65)&lt;0),"KM RETROCEDE",IF(D65&gt;VLOOKUP(B65,Vehículos!$A$6:$D$55,3,FALSE),"LITROS &gt; TANQUE",IF(AND(H65&lt;&gt;"",N(H65)&gt;VLOOKUP(B65,Vehículos!$A$6:$D$55,4,FALSE)*(1+Vehículos!$C$3)),"CONSUMO ALTO","OK")))))</f>
        <v/>
      </c>
      <c r="J65" s="22"/>
    </row>
    <row r="66" spans="1:10" x14ac:dyDescent="0.25">
      <c r="A66" s="14"/>
      <c r="B66" s="15"/>
      <c r="C66" s="16"/>
      <c r="D66" s="13"/>
      <c r="E66" s="17"/>
      <c r="F66" s="18" t="str">
        <f t="shared" si="0"/>
        <v/>
      </c>
      <c r="G66" s="19" t="str">
        <f>IF(OR(B66="",C66=""),"",IFERROR(C66-LOOKUP(2,1/($B$5:B65=B66),$C$5:C65),""))</f>
        <v/>
      </c>
      <c r="H66" s="20" t="str">
        <f t="shared" si="1"/>
        <v/>
      </c>
      <c r="I66" s="21" t="str">
        <f>IF(B66="","",IF(ISNA(MATCH(B66,Vehículos!$A$6:$A$55,0)),"VEHÍCULO NO CARGADO",IF(AND(G66&lt;&gt;"",N(G66)&lt;0),"KM RETROCEDE",IF(D66&gt;VLOOKUP(B66,Vehículos!$A$6:$D$55,3,FALSE),"LITROS &gt; TANQUE",IF(AND(H66&lt;&gt;"",N(H66)&gt;VLOOKUP(B66,Vehículos!$A$6:$D$55,4,FALSE)*(1+Vehículos!$C$3)),"CONSUMO ALTO","OK")))))</f>
        <v/>
      </c>
      <c r="J66" s="22"/>
    </row>
    <row r="67" spans="1:10" x14ac:dyDescent="0.25">
      <c r="A67" s="14"/>
      <c r="B67" s="15"/>
      <c r="C67" s="16"/>
      <c r="D67" s="13"/>
      <c r="E67" s="17"/>
      <c r="F67" s="18" t="str">
        <f t="shared" si="0"/>
        <v/>
      </c>
      <c r="G67" s="19" t="str">
        <f>IF(OR(B67="",C67=""),"",IFERROR(C67-LOOKUP(2,1/($B$5:B66=B67),$C$5:C66),""))</f>
        <v/>
      </c>
      <c r="H67" s="20" t="str">
        <f t="shared" si="1"/>
        <v/>
      </c>
      <c r="I67" s="21" t="str">
        <f>IF(B67="","",IF(ISNA(MATCH(B67,Vehículos!$A$6:$A$55,0)),"VEHÍCULO NO CARGADO",IF(AND(G67&lt;&gt;"",N(G67)&lt;0),"KM RETROCEDE",IF(D67&gt;VLOOKUP(B67,Vehículos!$A$6:$D$55,3,FALSE),"LITROS &gt; TANQUE",IF(AND(H67&lt;&gt;"",N(H67)&gt;VLOOKUP(B67,Vehículos!$A$6:$D$55,4,FALSE)*(1+Vehículos!$C$3)),"CONSUMO ALTO","OK")))))</f>
        <v/>
      </c>
      <c r="J67" s="22"/>
    </row>
    <row r="68" spans="1:10" x14ac:dyDescent="0.25">
      <c r="A68" s="14"/>
      <c r="B68" s="15"/>
      <c r="C68" s="16"/>
      <c r="D68" s="13"/>
      <c r="E68" s="17"/>
      <c r="F68" s="18" t="str">
        <f t="shared" si="0"/>
        <v/>
      </c>
      <c r="G68" s="19" t="str">
        <f>IF(OR(B68="",C68=""),"",IFERROR(C68-LOOKUP(2,1/($B$5:B67=B68),$C$5:C67),""))</f>
        <v/>
      </c>
      <c r="H68" s="20" t="str">
        <f t="shared" si="1"/>
        <v/>
      </c>
      <c r="I68" s="21" t="str">
        <f>IF(B68="","",IF(ISNA(MATCH(B68,Vehículos!$A$6:$A$55,0)),"VEHÍCULO NO CARGADO",IF(AND(G68&lt;&gt;"",N(G68)&lt;0),"KM RETROCEDE",IF(D68&gt;VLOOKUP(B68,Vehículos!$A$6:$D$55,3,FALSE),"LITROS &gt; TANQUE",IF(AND(H68&lt;&gt;"",N(H68)&gt;VLOOKUP(B68,Vehículos!$A$6:$D$55,4,FALSE)*(1+Vehículos!$C$3)),"CONSUMO ALTO","OK")))))</f>
        <v/>
      </c>
      <c r="J68" s="22"/>
    </row>
    <row r="69" spans="1:10" x14ac:dyDescent="0.25">
      <c r="A69" s="14"/>
      <c r="B69" s="15"/>
      <c r="C69" s="16"/>
      <c r="D69" s="13"/>
      <c r="E69" s="17"/>
      <c r="F69" s="18" t="str">
        <f t="shared" si="0"/>
        <v/>
      </c>
      <c r="G69" s="19" t="str">
        <f>IF(OR(B69="",C69=""),"",IFERROR(C69-LOOKUP(2,1/($B$5:B68=B69),$C$5:C68),""))</f>
        <v/>
      </c>
      <c r="H69" s="20" t="str">
        <f t="shared" si="1"/>
        <v/>
      </c>
      <c r="I69" s="21" t="str">
        <f>IF(B69="","",IF(ISNA(MATCH(B69,Vehículos!$A$6:$A$55,0)),"VEHÍCULO NO CARGADO",IF(AND(G69&lt;&gt;"",N(G69)&lt;0),"KM RETROCEDE",IF(D69&gt;VLOOKUP(B69,Vehículos!$A$6:$D$55,3,FALSE),"LITROS &gt; TANQUE",IF(AND(H69&lt;&gt;"",N(H69)&gt;VLOOKUP(B69,Vehículos!$A$6:$D$55,4,FALSE)*(1+Vehículos!$C$3)),"CONSUMO ALTO","OK")))))</f>
        <v/>
      </c>
      <c r="J69" s="22"/>
    </row>
    <row r="70" spans="1:10" x14ac:dyDescent="0.25">
      <c r="A70" s="14"/>
      <c r="B70" s="15"/>
      <c r="C70" s="16"/>
      <c r="D70" s="13"/>
      <c r="E70" s="17"/>
      <c r="F70" s="18" t="str">
        <f t="shared" ref="F70:F133" si="2">IF(OR(D70="",E70=""),"",D70*E70)</f>
        <v/>
      </c>
      <c r="G70" s="19" t="str">
        <f>IF(OR(B70="",C70=""),"",IFERROR(C70-LOOKUP(2,1/($B$5:B69=B70),$C$5:C69),""))</f>
        <v/>
      </c>
      <c r="H70" s="20" t="str">
        <f t="shared" ref="H70:H133" si="3">IF(OR(G70="",D70=""),"",IF(G70&gt;0,D70/G70*100,""))</f>
        <v/>
      </c>
      <c r="I70" s="21" t="str">
        <f>IF(B70="","",IF(ISNA(MATCH(B70,Vehículos!$A$6:$A$55,0)),"VEHÍCULO NO CARGADO",IF(AND(G70&lt;&gt;"",N(G70)&lt;0),"KM RETROCEDE",IF(D70&gt;VLOOKUP(B70,Vehículos!$A$6:$D$55,3,FALSE),"LITROS &gt; TANQUE",IF(AND(H70&lt;&gt;"",N(H70)&gt;VLOOKUP(B70,Vehículos!$A$6:$D$55,4,FALSE)*(1+Vehículos!$C$3)),"CONSUMO ALTO","OK")))))</f>
        <v/>
      </c>
      <c r="J70" s="22"/>
    </row>
    <row r="71" spans="1:10" x14ac:dyDescent="0.25">
      <c r="A71" s="14"/>
      <c r="B71" s="15"/>
      <c r="C71" s="16"/>
      <c r="D71" s="13"/>
      <c r="E71" s="17"/>
      <c r="F71" s="18" t="str">
        <f t="shared" si="2"/>
        <v/>
      </c>
      <c r="G71" s="19" t="str">
        <f>IF(OR(B71="",C71=""),"",IFERROR(C71-LOOKUP(2,1/($B$5:B70=B71),$C$5:C70),""))</f>
        <v/>
      </c>
      <c r="H71" s="20" t="str">
        <f t="shared" si="3"/>
        <v/>
      </c>
      <c r="I71" s="21" t="str">
        <f>IF(B71="","",IF(ISNA(MATCH(B71,Vehículos!$A$6:$A$55,0)),"VEHÍCULO NO CARGADO",IF(AND(G71&lt;&gt;"",N(G71)&lt;0),"KM RETROCEDE",IF(D71&gt;VLOOKUP(B71,Vehículos!$A$6:$D$55,3,FALSE),"LITROS &gt; TANQUE",IF(AND(H71&lt;&gt;"",N(H71)&gt;VLOOKUP(B71,Vehículos!$A$6:$D$55,4,FALSE)*(1+Vehículos!$C$3)),"CONSUMO ALTO","OK")))))</f>
        <v/>
      </c>
      <c r="J71" s="22"/>
    </row>
    <row r="72" spans="1:10" x14ac:dyDescent="0.25">
      <c r="A72" s="14"/>
      <c r="B72" s="15"/>
      <c r="C72" s="16"/>
      <c r="D72" s="13"/>
      <c r="E72" s="17"/>
      <c r="F72" s="18" t="str">
        <f t="shared" si="2"/>
        <v/>
      </c>
      <c r="G72" s="19" t="str">
        <f>IF(OR(B72="",C72=""),"",IFERROR(C72-LOOKUP(2,1/($B$5:B71=B72),$C$5:C71),""))</f>
        <v/>
      </c>
      <c r="H72" s="20" t="str">
        <f t="shared" si="3"/>
        <v/>
      </c>
      <c r="I72" s="21" t="str">
        <f>IF(B72="","",IF(ISNA(MATCH(B72,Vehículos!$A$6:$A$55,0)),"VEHÍCULO NO CARGADO",IF(AND(G72&lt;&gt;"",N(G72)&lt;0),"KM RETROCEDE",IF(D72&gt;VLOOKUP(B72,Vehículos!$A$6:$D$55,3,FALSE),"LITROS &gt; TANQUE",IF(AND(H72&lt;&gt;"",N(H72)&gt;VLOOKUP(B72,Vehículos!$A$6:$D$55,4,FALSE)*(1+Vehículos!$C$3)),"CONSUMO ALTO","OK")))))</f>
        <v/>
      </c>
      <c r="J72" s="22"/>
    </row>
    <row r="73" spans="1:10" x14ac:dyDescent="0.25">
      <c r="A73" s="14"/>
      <c r="B73" s="15"/>
      <c r="C73" s="16"/>
      <c r="D73" s="13"/>
      <c r="E73" s="17"/>
      <c r="F73" s="18" t="str">
        <f t="shared" si="2"/>
        <v/>
      </c>
      <c r="G73" s="19" t="str">
        <f>IF(OR(B73="",C73=""),"",IFERROR(C73-LOOKUP(2,1/($B$5:B72=B73),$C$5:C72),""))</f>
        <v/>
      </c>
      <c r="H73" s="20" t="str">
        <f t="shared" si="3"/>
        <v/>
      </c>
      <c r="I73" s="21" t="str">
        <f>IF(B73="","",IF(ISNA(MATCH(B73,Vehículos!$A$6:$A$55,0)),"VEHÍCULO NO CARGADO",IF(AND(G73&lt;&gt;"",N(G73)&lt;0),"KM RETROCEDE",IF(D73&gt;VLOOKUP(B73,Vehículos!$A$6:$D$55,3,FALSE),"LITROS &gt; TANQUE",IF(AND(H73&lt;&gt;"",N(H73)&gt;VLOOKUP(B73,Vehículos!$A$6:$D$55,4,FALSE)*(1+Vehículos!$C$3)),"CONSUMO ALTO","OK")))))</f>
        <v/>
      </c>
      <c r="J73" s="22"/>
    </row>
    <row r="74" spans="1:10" x14ac:dyDescent="0.25">
      <c r="A74" s="14"/>
      <c r="B74" s="15"/>
      <c r="C74" s="16"/>
      <c r="D74" s="13"/>
      <c r="E74" s="17"/>
      <c r="F74" s="18" t="str">
        <f t="shared" si="2"/>
        <v/>
      </c>
      <c r="G74" s="19" t="str">
        <f>IF(OR(B74="",C74=""),"",IFERROR(C74-LOOKUP(2,1/($B$5:B73=B74),$C$5:C73),""))</f>
        <v/>
      </c>
      <c r="H74" s="20" t="str">
        <f t="shared" si="3"/>
        <v/>
      </c>
      <c r="I74" s="21" t="str">
        <f>IF(B74="","",IF(ISNA(MATCH(B74,Vehículos!$A$6:$A$55,0)),"VEHÍCULO NO CARGADO",IF(AND(G74&lt;&gt;"",N(G74)&lt;0),"KM RETROCEDE",IF(D74&gt;VLOOKUP(B74,Vehículos!$A$6:$D$55,3,FALSE),"LITROS &gt; TANQUE",IF(AND(H74&lt;&gt;"",N(H74)&gt;VLOOKUP(B74,Vehículos!$A$6:$D$55,4,FALSE)*(1+Vehículos!$C$3)),"CONSUMO ALTO","OK")))))</f>
        <v/>
      </c>
      <c r="J74" s="22"/>
    </row>
    <row r="75" spans="1:10" x14ac:dyDescent="0.25">
      <c r="A75" s="14"/>
      <c r="B75" s="15"/>
      <c r="C75" s="16"/>
      <c r="D75" s="13"/>
      <c r="E75" s="17"/>
      <c r="F75" s="18" t="str">
        <f t="shared" si="2"/>
        <v/>
      </c>
      <c r="G75" s="19" t="str">
        <f>IF(OR(B75="",C75=""),"",IFERROR(C75-LOOKUP(2,1/($B$5:B74=B75),$C$5:C74),""))</f>
        <v/>
      </c>
      <c r="H75" s="20" t="str">
        <f t="shared" si="3"/>
        <v/>
      </c>
      <c r="I75" s="21" t="str">
        <f>IF(B75="","",IF(ISNA(MATCH(B75,Vehículos!$A$6:$A$55,0)),"VEHÍCULO NO CARGADO",IF(AND(G75&lt;&gt;"",N(G75)&lt;0),"KM RETROCEDE",IF(D75&gt;VLOOKUP(B75,Vehículos!$A$6:$D$55,3,FALSE),"LITROS &gt; TANQUE",IF(AND(H75&lt;&gt;"",N(H75)&gt;VLOOKUP(B75,Vehículos!$A$6:$D$55,4,FALSE)*(1+Vehículos!$C$3)),"CONSUMO ALTO","OK")))))</f>
        <v/>
      </c>
      <c r="J75" s="22"/>
    </row>
    <row r="76" spans="1:10" x14ac:dyDescent="0.25">
      <c r="A76" s="14"/>
      <c r="B76" s="15"/>
      <c r="C76" s="16"/>
      <c r="D76" s="13"/>
      <c r="E76" s="17"/>
      <c r="F76" s="18" t="str">
        <f t="shared" si="2"/>
        <v/>
      </c>
      <c r="G76" s="19" t="str">
        <f>IF(OR(B76="",C76=""),"",IFERROR(C76-LOOKUP(2,1/($B$5:B75=B76),$C$5:C75),""))</f>
        <v/>
      </c>
      <c r="H76" s="20" t="str">
        <f t="shared" si="3"/>
        <v/>
      </c>
      <c r="I76" s="21" t="str">
        <f>IF(B76="","",IF(ISNA(MATCH(B76,Vehículos!$A$6:$A$55,0)),"VEHÍCULO NO CARGADO",IF(AND(G76&lt;&gt;"",N(G76)&lt;0),"KM RETROCEDE",IF(D76&gt;VLOOKUP(B76,Vehículos!$A$6:$D$55,3,FALSE),"LITROS &gt; TANQUE",IF(AND(H76&lt;&gt;"",N(H76)&gt;VLOOKUP(B76,Vehículos!$A$6:$D$55,4,FALSE)*(1+Vehículos!$C$3)),"CONSUMO ALTO","OK")))))</f>
        <v/>
      </c>
      <c r="J76" s="22"/>
    </row>
    <row r="77" spans="1:10" x14ac:dyDescent="0.25">
      <c r="A77" s="14"/>
      <c r="B77" s="15"/>
      <c r="C77" s="16"/>
      <c r="D77" s="13"/>
      <c r="E77" s="17"/>
      <c r="F77" s="18" t="str">
        <f t="shared" si="2"/>
        <v/>
      </c>
      <c r="G77" s="19" t="str">
        <f>IF(OR(B77="",C77=""),"",IFERROR(C77-LOOKUP(2,1/($B$5:B76=B77),$C$5:C76),""))</f>
        <v/>
      </c>
      <c r="H77" s="20" t="str">
        <f t="shared" si="3"/>
        <v/>
      </c>
      <c r="I77" s="21" t="str">
        <f>IF(B77="","",IF(ISNA(MATCH(B77,Vehículos!$A$6:$A$55,0)),"VEHÍCULO NO CARGADO",IF(AND(G77&lt;&gt;"",N(G77)&lt;0),"KM RETROCEDE",IF(D77&gt;VLOOKUP(B77,Vehículos!$A$6:$D$55,3,FALSE),"LITROS &gt; TANQUE",IF(AND(H77&lt;&gt;"",N(H77)&gt;VLOOKUP(B77,Vehículos!$A$6:$D$55,4,FALSE)*(1+Vehículos!$C$3)),"CONSUMO ALTO","OK")))))</f>
        <v/>
      </c>
      <c r="J77" s="22"/>
    </row>
    <row r="78" spans="1:10" x14ac:dyDescent="0.25">
      <c r="A78" s="14"/>
      <c r="B78" s="15"/>
      <c r="C78" s="16"/>
      <c r="D78" s="13"/>
      <c r="E78" s="17"/>
      <c r="F78" s="18" t="str">
        <f t="shared" si="2"/>
        <v/>
      </c>
      <c r="G78" s="19" t="str">
        <f>IF(OR(B78="",C78=""),"",IFERROR(C78-LOOKUP(2,1/($B$5:B77=B78),$C$5:C77),""))</f>
        <v/>
      </c>
      <c r="H78" s="20" t="str">
        <f t="shared" si="3"/>
        <v/>
      </c>
      <c r="I78" s="21" t="str">
        <f>IF(B78="","",IF(ISNA(MATCH(B78,Vehículos!$A$6:$A$55,0)),"VEHÍCULO NO CARGADO",IF(AND(G78&lt;&gt;"",N(G78)&lt;0),"KM RETROCEDE",IF(D78&gt;VLOOKUP(B78,Vehículos!$A$6:$D$55,3,FALSE),"LITROS &gt; TANQUE",IF(AND(H78&lt;&gt;"",N(H78)&gt;VLOOKUP(B78,Vehículos!$A$6:$D$55,4,FALSE)*(1+Vehículos!$C$3)),"CONSUMO ALTO","OK")))))</f>
        <v/>
      </c>
      <c r="J78" s="22"/>
    </row>
    <row r="79" spans="1:10" x14ac:dyDescent="0.25">
      <c r="A79" s="14"/>
      <c r="B79" s="15"/>
      <c r="C79" s="16"/>
      <c r="D79" s="13"/>
      <c r="E79" s="17"/>
      <c r="F79" s="18" t="str">
        <f t="shared" si="2"/>
        <v/>
      </c>
      <c r="G79" s="19" t="str">
        <f>IF(OR(B79="",C79=""),"",IFERROR(C79-LOOKUP(2,1/($B$5:B78=B79),$C$5:C78),""))</f>
        <v/>
      </c>
      <c r="H79" s="20" t="str">
        <f t="shared" si="3"/>
        <v/>
      </c>
      <c r="I79" s="21" t="str">
        <f>IF(B79="","",IF(ISNA(MATCH(B79,Vehículos!$A$6:$A$55,0)),"VEHÍCULO NO CARGADO",IF(AND(G79&lt;&gt;"",N(G79)&lt;0),"KM RETROCEDE",IF(D79&gt;VLOOKUP(B79,Vehículos!$A$6:$D$55,3,FALSE),"LITROS &gt; TANQUE",IF(AND(H79&lt;&gt;"",N(H79)&gt;VLOOKUP(B79,Vehículos!$A$6:$D$55,4,FALSE)*(1+Vehículos!$C$3)),"CONSUMO ALTO","OK")))))</f>
        <v/>
      </c>
      <c r="J79" s="22"/>
    </row>
    <row r="80" spans="1:10" x14ac:dyDescent="0.25">
      <c r="A80" s="14"/>
      <c r="B80" s="15"/>
      <c r="C80" s="16"/>
      <c r="D80" s="13"/>
      <c r="E80" s="17"/>
      <c r="F80" s="18" t="str">
        <f t="shared" si="2"/>
        <v/>
      </c>
      <c r="G80" s="19" t="str">
        <f>IF(OR(B80="",C80=""),"",IFERROR(C80-LOOKUP(2,1/($B$5:B79=B80),$C$5:C79),""))</f>
        <v/>
      </c>
      <c r="H80" s="20" t="str">
        <f t="shared" si="3"/>
        <v/>
      </c>
      <c r="I80" s="21" t="str">
        <f>IF(B80="","",IF(ISNA(MATCH(B80,Vehículos!$A$6:$A$55,0)),"VEHÍCULO NO CARGADO",IF(AND(G80&lt;&gt;"",N(G80)&lt;0),"KM RETROCEDE",IF(D80&gt;VLOOKUP(B80,Vehículos!$A$6:$D$55,3,FALSE),"LITROS &gt; TANQUE",IF(AND(H80&lt;&gt;"",N(H80)&gt;VLOOKUP(B80,Vehículos!$A$6:$D$55,4,FALSE)*(1+Vehículos!$C$3)),"CONSUMO ALTO","OK")))))</f>
        <v/>
      </c>
      <c r="J80" s="22"/>
    </row>
    <row r="81" spans="1:10" x14ac:dyDescent="0.25">
      <c r="A81" s="14"/>
      <c r="B81" s="15"/>
      <c r="C81" s="16"/>
      <c r="D81" s="13"/>
      <c r="E81" s="17"/>
      <c r="F81" s="18" t="str">
        <f t="shared" si="2"/>
        <v/>
      </c>
      <c r="G81" s="19" t="str">
        <f>IF(OR(B81="",C81=""),"",IFERROR(C81-LOOKUP(2,1/($B$5:B80=B81),$C$5:C80),""))</f>
        <v/>
      </c>
      <c r="H81" s="20" t="str">
        <f t="shared" si="3"/>
        <v/>
      </c>
      <c r="I81" s="21" t="str">
        <f>IF(B81="","",IF(ISNA(MATCH(B81,Vehículos!$A$6:$A$55,0)),"VEHÍCULO NO CARGADO",IF(AND(G81&lt;&gt;"",N(G81)&lt;0),"KM RETROCEDE",IF(D81&gt;VLOOKUP(B81,Vehículos!$A$6:$D$55,3,FALSE),"LITROS &gt; TANQUE",IF(AND(H81&lt;&gt;"",N(H81)&gt;VLOOKUP(B81,Vehículos!$A$6:$D$55,4,FALSE)*(1+Vehículos!$C$3)),"CONSUMO ALTO","OK")))))</f>
        <v/>
      </c>
      <c r="J81" s="22"/>
    </row>
    <row r="82" spans="1:10" x14ac:dyDescent="0.25">
      <c r="A82" s="14"/>
      <c r="B82" s="15"/>
      <c r="C82" s="16"/>
      <c r="D82" s="13"/>
      <c r="E82" s="17"/>
      <c r="F82" s="18" t="str">
        <f t="shared" si="2"/>
        <v/>
      </c>
      <c r="G82" s="19" t="str">
        <f>IF(OR(B82="",C82=""),"",IFERROR(C82-LOOKUP(2,1/($B$5:B81=B82),$C$5:C81),""))</f>
        <v/>
      </c>
      <c r="H82" s="20" t="str">
        <f t="shared" si="3"/>
        <v/>
      </c>
      <c r="I82" s="21" t="str">
        <f>IF(B82="","",IF(ISNA(MATCH(B82,Vehículos!$A$6:$A$55,0)),"VEHÍCULO NO CARGADO",IF(AND(G82&lt;&gt;"",N(G82)&lt;0),"KM RETROCEDE",IF(D82&gt;VLOOKUP(B82,Vehículos!$A$6:$D$55,3,FALSE),"LITROS &gt; TANQUE",IF(AND(H82&lt;&gt;"",N(H82)&gt;VLOOKUP(B82,Vehículos!$A$6:$D$55,4,FALSE)*(1+Vehículos!$C$3)),"CONSUMO ALTO","OK")))))</f>
        <v/>
      </c>
      <c r="J82" s="22"/>
    </row>
    <row r="83" spans="1:10" x14ac:dyDescent="0.25">
      <c r="A83" s="14"/>
      <c r="B83" s="15"/>
      <c r="C83" s="16"/>
      <c r="D83" s="13"/>
      <c r="E83" s="17"/>
      <c r="F83" s="18" t="str">
        <f t="shared" si="2"/>
        <v/>
      </c>
      <c r="G83" s="19" t="str">
        <f>IF(OR(B83="",C83=""),"",IFERROR(C83-LOOKUP(2,1/($B$5:B82=B83),$C$5:C82),""))</f>
        <v/>
      </c>
      <c r="H83" s="20" t="str">
        <f t="shared" si="3"/>
        <v/>
      </c>
      <c r="I83" s="21" t="str">
        <f>IF(B83="","",IF(ISNA(MATCH(B83,Vehículos!$A$6:$A$55,0)),"VEHÍCULO NO CARGADO",IF(AND(G83&lt;&gt;"",N(G83)&lt;0),"KM RETROCEDE",IF(D83&gt;VLOOKUP(B83,Vehículos!$A$6:$D$55,3,FALSE),"LITROS &gt; TANQUE",IF(AND(H83&lt;&gt;"",N(H83)&gt;VLOOKUP(B83,Vehículos!$A$6:$D$55,4,FALSE)*(1+Vehículos!$C$3)),"CONSUMO ALTO","OK")))))</f>
        <v/>
      </c>
      <c r="J83" s="22"/>
    </row>
    <row r="84" spans="1:10" x14ac:dyDescent="0.25">
      <c r="A84" s="14"/>
      <c r="B84" s="15"/>
      <c r="C84" s="16"/>
      <c r="D84" s="13"/>
      <c r="E84" s="17"/>
      <c r="F84" s="18" t="str">
        <f t="shared" si="2"/>
        <v/>
      </c>
      <c r="G84" s="19" t="str">
        <f>IF(OR(B84="",C84=""),"",IFERROR(C84-LOOKUP(2,1/($B$5:B83=B84),$C$5:C83),""))</f>
        <v/>
      </c>
      <c r="H84" s="20" t="str">
        <f t="shared" si="3"/>
        <v/>
      </c>
      <c r="I84" s="21" t="str">
        <f>IF(B84="","",IF(ISNA(MATCH(B84,Vehículos!$A$6:$A$55,0)),"VEHÍCULO NO CARGADO",IF(AND(G84&lt;&gt;"",N(G84)&lt;0),"KM RETROCEDE",IF(D84&gt;VLOOKUP(B84,Vehículos!$A$6:$D$55,3,FALSE),"LITROS &gt; TANQUE",IF(AND(H84&lt;&gt;"",N(H84)&gt;VLOOKUP(B84,Vehículos!$A$6:$D$55,4,FALSE)*(1+Vehículos!$C$3)),"CONSUMO ALTO","OK")))))</f>
        <v/>
      </c>
      <c r="J84" s="22"/>
    </row>
    <row r="85" spans="1:10" x14ac:dyDescent="0.25">
      <c r="A85" s="14"/>
      <c r="B85" s="15"/>
      <c r="C85" s="16"/>
      <c r="D85" s="13"/>
      <c r="E85" s="17"/>
      <c r="F85" s="18" t="str">
        <f t="shared" si="2"/>
        <v/>
      </c>
      <c r="G85" s="19" t="str">
        <f>IF(OR(B85="",C85=""),"",IFERROR(C85-LOOKUP(2,1/($B$5:B84=B85),$C$5:C84),""))</f>
        <v/>
      </c>
      <c r="H85" s="20" t="str">
        <f t="shared" si="3"/>
        <v/>
      </c>
      <c r="I85" s="21" t="str">
        <f>IF(B85="","",IF(ISNA(MATCH(B85,Vehículos!$A$6:$A$55,0)),"VEHÍCULO NO CARGADO",IF(AND(G85&lt;&gt;"",N(G85)&lt;0),"KM RETROCEDE",IF(D85&gt;VLOOKUP(B85,Vehículos!$A$6:$D$55,3,FALSE),"LITROS &gt; TANQUE",IF(AND(H85&lt;&gt;"",N(H85)&gt;VLOOKUP(B85,Vehículos!$A$6:$D$55,4,FALSE)*(1+Vehículos!$C$3)),"CONSUMO ALTO","OK")))))</f>
        <v/>
      </c>
      <c r="J85" s="22"/>
    </row>
    <row r="86" spans="1:10" x14ac:dyDescent="0.25">
      <c r="A86" s="14"/>
      <c r="B86" s="15"/>
      <c r="C86" s="16"/>
      <c r="D86" s="13"/>
      <c r="E86" s="17"/>
      <c r="F86" s="18" t="str">
        <f t="shared" si="2"/>
        <v/>
      </c>
      <c r="G86" s="19" t="str">
        <f>IF(OR(B86="",C86=""),"",IFERROR(C86-LOOKUP(2,1/($B$5:B85=B86),$C$5:C85),""))</f>
        <v/>
      </c>
      <c r="H86" s="20" t="str">
        <f t="shared" si="3"/>
        <v/>
      </c>
      <c r="I86" s="21" t="str">
        <f>IF(B86="","",IF(ISNA(MATCH(B86,Vehículos!$A$6:$A$55,0)),"VEHÍCULO NO CARGADO",IF(AND(G86&lt;&gt;"",N(G86)&lt;0),"KM RETROCEDE",IF(D86&gt;VLOOKUP(B86,Vehículos!$A$6:$D$55,3,FALSE),"LITROS &gt; TANQUE",IF(AND(H86&lt;&gt;"",N(H86)&gt;VLOOKUP(B86,Vehículos!$A$6:$D$55,4,FALSE)*(1+Vehículos!$C$3)),"CONSUMO ALTO","OK")))))</f>
        <v/>
      </c>
      <c r="J86" s="22"/>
    </row>
    <row r="87" spans="1:10" x14ac:dyDescent="0.25">
      <c r="A87" s="14"/>
      <c r="B87" s="15"/>
      <c r="C87" s="16"/>
      <c r="D87" s="13"/>
      <c r="E87" s="17"/>
      <c r="F87" s="18" t="str">
        <f t="shared" si="2"/>
        <v/>
      </c>
      <c r="G87" s="19" t="str">
        <f>IF(OR(B87="",C87=""),"",IFERROR(C87-LOOKUP(2,1/($B$5:B86=B87),$C$5:C86),""))</f>
        <v/>
      </c>
      <c r="H87" s="20" t="str">
        <f t="shared" si="3"/>
        <v/>
      </c>
      <c r="I87" s="21" t="str">
        <f>IF(B87="","",IF(ISNA(MATCH(B87,Vehículos!$A$6:$A$55,0)),"VEHÍCULO NO CARGADO",IF(AND(G87&lt;&gt;"",N(G87)&lt;0),"KM RETROCEDE",IF(D87&gt;VLOOKUP(B87,Vehículos!$A$6:$D$55,3,FALSE),"LITROS &gt; TANQUE",IF(AND(H87&lt;&gt;"",N(H87)&gt;VLOOKUP(B87,Vehículos!$A$6:$D$55,4,FALSE)*(1+Vehículos!$C$3)),"CONSUMO ALTO","OK")))))</f>
        <v/>
      </c>
      <c r="J87" s="22"/>
    </row>
    <row r="88" spans="1:10" x14ac:dyDescent="0.25">
      <c r="A88" s="14"/>
      <c r="B88" s="15"/>
      <c r="C88" s="16"/>
      <c r="D88" s="13"/>
      <c r="E88" s="17"/>
      <c r="F88" s="18" t="str">
        <f t="shared" si="2"/>
        <v/>
      </c>
      <c r="G88" s="19" t="str">
        <f>IF(OR(B88="",C88=""),"",IFERROR(C88-LOOKUP(2,1/($B$5:B87=B88),$C$5:C87),""))</f>
        <v/>
      </c>
      <c r="H88" s="20" t="str">
        <f t="shared" si="3"/>
        <v/>
      </c>
      <c r="I88" s="21" t="str">
        <f>IF(B88="","",IF(ISNA(MATCH(B88,Vehículos!$A$6:$A$55,0)),"VEHÍCULO NO CARGADO",IF(AND(G88&lt;&gt;"",N(G88)&lt;0),"KM RETROCEDE",IF(D88&gt;VLOOKUP(B88,Vehículos!$A$6:$D$55,3,FALSE),"LITROS &gt; TANQUE",IF(AND(H88&lt;&gt;"",N(H88)&gt;VLOOKUP(B88,Vehículos!$A$6:$D$55,4,FALSE)*(1+Vehículos!$C$3)),"CONSUMO ALTO","OK")))))</f>
        <v/>
      </c>
      <c r="J88" s="22"/>
    </row>
    <row r="89" spans="1:10" x14ac:dyDescent="0.25">
      <c r="A89" s="14"/>
      <c r="B89" s="15"/>
      <c r="C89" s="16"/>
      <c r="D89" s="13"/>
      <c r="E89" s="17"/>
      <c r="F89" s="18" t="str">
        <f t="shared" si="2"/>
        <v/>
      </c>
      <c r="G89" s="19" t="str">
        <f>IF(OR(B89="",C89=""),"",IFERROR(C89-LOOKUP(2,1/($B$5:B88=B89),$C$5:C88),""))</f>
        <v/>
      </c>
      <c r="H89" s="20" t="str">
        <f t="shared" si="3"/>
        <v/>
      </c>
      <c r="I89" s="21" t="str">
        <f>IF(B89="","",IF(ISNA(MATCH(B89,Vehículos!$A$6:$A$55,0)),"VEHÍCULO NO CARGADO",IF(AND(G89&lt;&gt;"",N(G89)&lt;0),"KM RETROCEDE",IF(D89&gt;VLOOKUP(B89,Vehículos!$A$6:$D$55,3,FALSE),"LITROS &gt; TANQUE",IF(AND(H89&lt;&gt;"",N(H89)&gt;VLOOKUP(B89,Vehículos!$A$6:$D$55,4,FALSE)*(1+Vehículos!$C$3)),"CONSUMO ALTO","OK")))))</f>
        <v/>
      </c>
      <c r="J89" s="22"/>
    </row>
    <row r="90" spans="1:10" x14ac:dyDescent="0.25">
      <c r="A90" s="14"/>
      <c r="B90" s="15"/>
      <c r="C90" s="16"/>
      <c r="D90" s="13"/>
      <c r="E90" s="17"/>
      <c r="F90" s="18" t="str">
        <f t="shared" si="2"/>
        <v/>
      </c>
      <c r="G90" s="19" t="str">
        <f>IF(OR(B90="",C90=""),"",IFERROR(C90-LOOKUP(2,1/($B$5:B89=B90),$C$5:C89),""))</f>
        <v/>
      </c>
      <c r="H90" s="20" t="str">
        <f t="shared" si="3"/>
        <v/>
      </c>
      <c r="I90" s="21" t="str">
        <f>IF(B90="","",IF(ISNA(MATCH(B90,Vehículos!$A$6:$A$55,0)),"VEHÍCULO NO CARGADO",IF(AND(G90&lt;&gt;"",N(G90)&lt;0),"KM RETROCEDE",IF(D90&gt;VLOOKUP(B90,Vehículos!$A$6:$D$55,3,FALSE),"LITROS &gt; TANQUE",IF(AND(H90&lt;&gt;"",N(H90)&gt;VLOOKUP(B90,Vehículos!$A$6:$D$55,4,FALSE)*(1+Vehículos!$C$3)),"CONSUMO ALTO","OK")))))</f>
        <v/>
      </c>
      <c r="J90" s="22"/>
    </row>
    <row r="91" spans="1:10" x14ac:dyDescent="0.25">
      <c r="A91" s="14"/>
      <c r="B91" s="15"/>
      <c r="C91" s="16"/>
      <c r="D91" s="13"/>
      <c r="E91" s="17"/>
      <c r="F91" s="18" t="str">
        <f t="shared" si="2"/>
        <v/>
      </c>
      <c r="G91" s="19" t="str">
        <f>IF(OR(B91="",C91=""),"",IFERROR(C91-LOOKUP(2,1/($B$5:B90=B91),$C$5:C90),""))</f>
        <v/>
      </c>
      <c r="H91" s="20" t="str">
        <f t="shared" si="3"/>
        <v/>
      </c>
      <c r="I91" s="21" t="str">
        <f>IF(B91="","",IF(ISNA(MATCH(B91,Vehículos!$A$6:$A$55,0)),"VEHÍCULO NO CARGADO",IF(AND(G91&lt;&gt;"",N(G91)&lt;0),"KM RETROCEDE",IF(D91&gt;VLOOKUP(B91,Vehículos!$A$6:$D$55,3,FALSE),"LITROS &gt; TANQUE",IF(AND(H91&lt;&gt;"",N(H91)&gt;VLOOKUP(B91,Vehículos!$A$6:$D$55,4,FALSE)*(1+Vehículos!$C$3)),"CONSUMO ALTO","OK")))))</f>
        <v/>
      </c>
      <c r="J91" s="22"/>
    </row>
    <row r="92" spans="1:10" x14ac:dyDescent="0.25">
      <c r="A92" s="14"/>
      <c r="B92" s="15"/>
      <c r="C92" s="16"/>
      <c r="D92" s="13"/>
      <c r="E92" s="17"/>
      <c r="F92" s="18" t="str">
        <f t="shared" si="2"/>
        <v/>
      </c>
      <c r="G92" s="19" t="str">
        <f>IF(OR(B92="",C92=""),"",IFERROR(C92-LOOKUP(2,1/($B$5:B91=B92),$C$5:C91),""))</f>
        <v/>
      </c>
      <c r="H92" s="20" t="str">
        <f t="shared" si="3"/>
        <v/>
      </c>
      <c r="I92" s="21" t="str">
        <f>IF(B92="","",IF(ISNA(MATCH(B92,Vehículos!$A$6:$A$55,0)),"VEHÍCULO NO CARGADO",IF(AND(G92&lt;&gt;"",N(G92)&lt;0),"KM RETROCEDE",IF(D92&gt;VLOOKUP(B92,Vehículos!$A$6:$D$55,3,FALSE),"LITROS &gt; TANQUE",IF(AND(H92&lt;&gt;"",N(H92)&gt;VLOOKUP(B92,Vehículos!$A$6:$D$55,4,FALSE)*(1+Vehículos!$C$3)),"CONSUMO ALTO","OK")))))</f>
        <v/>
      </c>
      <c r="J92" s="22"/>
    </row>
    <row r="93" spans="1:10" x14ac:dyDescent="0.25">
      <c r="A93" s="14"/>
      <c r="B93" s="15"/>
      <c r="C93" s="16"/>
      <c r="D93" s="13"/>
      <c r="E93" s="17"/>
      <c r="F93" s="18" t="str">
        <f t="shared" si="2"/>
        <v/>
      </c>
      <c r="G93" s="19" t="str">
        <f>IF(OR(B93="",C93=""),"",IFERROR(C93-LOOKUP(2,1/($B$5:B92=B93),$C$5:C92),""))</f>
        <v/>
      </c>
      <c r="H93" s="20" t="str">
        <f t="shared" si="3"/>
        <v/>
      </c>
      <c r="I93" s="21" t="str">
        <f>IF(B93="","",IF(ISNA(MATCH(B93,Vehículos!$A$6:$A$55,0)),"VEHÍCULO NO CARGADO",IF(AND(G93&lt;&gt;"",N(G93)&lt;0),"KM RETROCEDE",IF(D93&gt;VLOOKUP(B93,Vehículos!$A$6:$D$55,3,FALSE),"LITROS &gt; TANQUE",IF(AND(H93&lt;&gt;"",N(H93)&gt;VLOOKUP(B93,Vehículos!$A$6:$D$55,4,FALSE)*(1+Vehículos!$C$3)),"CONSUMO ALTO","OK")))))</f>
        <v/>
      </c>
      <c r="J93" s="22"/>
    </row>
    <row r="94" spans="1:10" x14ac:dyDescent="0.25">
      <c r="A94" s="14"/>
      <c r="B94" s="15"/>
      <c r="C94" s="16"/>
      <c r="D94" s="13"/>
      <c r="E94" s="17"/>
      <c r="F94" s="18" t="str">
        <f t="shared" si="2"/>
        <v/>
      </c>
      <c r="G94" s="19" t="str">
        <f>IF(OR(B94="",C94=""),"",IFERROR(C94-LOOKUP(2,1/($B$5:B93=B94),$C$5:C93),""))</f>
        <v/>
      </c>
      <c r="H94" s="20" t="str">
        <f t="shared" si="3"/>
        <v/>
      </c>
      <c r="I94" s="21" t="str">
        <f>IF(B94="","",IF(ISNA(MATCH(B94,Vehículos!$A$6:$A$55,0)),"VEHÍCULO NO CARGADO",IF(AND(G94&lt;&gt;"",N(G94)&lt;0),"KM RETROCEDE",IF(D94&gt;VLOOKUP(B94,Vehículos!$A$6:$D$55,3,FALSE),"LITROS &gt; TANQUE",IF(AND(H94&lt;&gt;"",N(H94)&gt;VLOOKUP(B94,Vehículos!$A$6:$D$55,4,FALSE)*(1+Vehículos!$C$3)),"CONSUMO ALTO","OK")))))</f>
        <v/>
      </c>
      <c r="J94" s="22"/>
    </row>
    <row r="95" spans="1:10" x14ac:dyDescent="0.25">
      <c r="A95" s="14"/>
      <c r="B95" s="15"/>
      <c r="C95" s="16"/>
      <c r="D95" s="13"/>
      <c r="E95" s="17"/>
      <c r="F95" s="18" t="str">
        <f t="shared" si="2"/>
        <v/>
      </c>
      <c r="G95" s="19" t="str">
        <f>IF(OR(B95="",C95=""),"",IFERROR(C95-LOOKUP(2,1/($B$5:B94=B95),$C$5:C94),""))</f>
        <v/>
      </c>
      <c r="H95" s="20" t="str">
        <f t="shared" si="3"/>
        <v/>
      </c>
      <c r="I95" s="21" t="str">
        <f>IF(B95="","",IF(ISNA(MATCH(B95,Vehículos!$A$6:$A$55,0)),"VEHÍCULO NO CARGADO",IF(AND(G95&lt;&gt;"",N(G95)&lt;0),"KM RETROCEDE",IF(D95&gt;VLOOKUP(B95,Vehículos!$A$6:$D$55,3,FALSE),"LITROS &gt; TANQUE",IF(AND(H95&lt;&gt;"",N(H95)&gt;VLOOKUP(B95,Vehículos!$A$6:$D$55,4,FALSE)*(1+Vehículos!$C$3)),"CONSUMO ALTO","OK")))))</f>
        <v/>
      </c>
      <c r="J95" s="22"/>
    </row>
    <row r="96" spans="1:10" x14ac:dyDescent="0.25">
      <c r="A96" s="14"/>
      <c r="B96" s="15"/>
      <c r="C96" s="16"/>
      <c r="D96" s="13"/>
      <c r="E96" s="17"/>
      <c r="F96" s="18" t="str">
        <f t="shared" si="2"/>
        <v/>
      </c>
      <c r="G96" s="19" t="str">
        <f>IF(OR(B96="",C96=""),"",IFERROR(C96-LOOKUP(2,1/($B$5:B95=B96),$C$5:C95),""))</f>
        <v/>
      </c>
      <c r="H96" s="20" t="str">
        <f t="shared" si="3"/>
        <v/>
      </c>
      <c r="I96" s="21" t="str">
        <f>IF(B96="","",IF(ISNA(MATCH(B96,Vehículos!$A$6:$A$55,0)),"VEHÍCULO NO CARGADO",IF(AND(G96&lt;&gt;"",N(G96)&lt;0),"KM RETROCEDE",IF(D96&gt;VLOOKUP(B96,Vehículos!$A$6:$D$55,3,FALSE),"LITROS &gt; TANQUE",IF(AND(H96&lt;&gt;"",N(H96)&gt;VLOOKUP(B96,Vehículos!$A$6:$D$55,4,FALSE)*(1+Vehículos!$C$3)),"CONSUMO ALTO","OK")))))</f>
        <v/>
      </c>
      <c r="J96" s="22"/>
    </row>
    <row r="97" spans="1:10" x14ac:dyDescent="0.25">
      <c r="A97" s="14"/>
      <c r="B97" s="15"/>
      <c r="C97" s="16"/>
      <c r="D97" s="13"/>
      <c r="E97" s="17"/>
      <c r="F97" s="18" t="str">
        <f t="shared" si="2"/>
        <v/>
      </c>
      <c r="G97" s="19" t="str">
        <f>IF(OR(B97="",C97=""),"",IFERROR(C97-LOOKUP(2,1/($B$5:B96=B97),$C$5:C96),""))</f>
        <v/>
      </c>
      <c r="H97" s="20" t="str">
        <f t="shared" si="3"/>
        <v/>
      </c>
      <c r="I97" s="21" t="str">
        <f>IF(B97="","",IF(ISNA(MATCH(B97,Vehículos!$A$6:$A$55,0)),"VEHÍCULO NO CARGADO",IF(AND(G97&lt;&gt;"",N(G97)&lt;0),"KM RETROCEDE",IF(D97&gt;VLOOKUP(B97,Vehículos!$A$6:$D$55,3,FALSE),"LITROS &gt; TANQUE",IF(AND(H97&lt;&gt;"",N(H97)&gt;VLOOKUP(B97,Vehículos!$A$6:$D$55,4,FALSE)*(1+Vehículos!$C$3)),"CONSUMO ALTO","OK")))))</f>
        <v/>
      </c>
      <c r="J97" s="22"/>
    </row>
    <row r="98" spans="1:10" x14ac:dyDescent="0.25">
      <c r="A98" s="14"/>
      <c r="B98" s="15"/>
      <c r="C98" s="16"/>
      <c r="D98" s="13"/>
      <c r="E98" s="17"/>
      <c r="F98" s="18" t="str">
        <f t="shared" si="2"/>
        <v/>
      </c>
      <c r="G98" s="19" t="str">
        <f>IF(OR(B98="",C98=""),"",IFERROR(C98-LOOKUP(2,1/($B$5:B97=B98),$C$5:C97),""))</f>
        <v/>
      </c>
      <c r="H98" s="20" t="str">
        <f t="shared" si="3"/>
        <v/>
      </c>
      <c r="I98" s="21" t="str">
        <f>IF(B98="","",IF(ISNA(MATCH(B98,Vehículos!$A$6:$A$55,0)),"VEHÍCULO NO CARGADO",IF(AND(G98&lt;&gt;"",N(G98)&lt;0),"KM RETROCEDE",IF(D98&gt;VLOOKUP(B98,Vehículos!$A$6:$D$55,3,FALSE),"LITROS &gt; TANQUE",IF(AND(H98&lt;&gt;"",N(H98)&gt;VLOOKUP(B98,Vehículos!$A$6:$D$55,4,FALSE)*(1+Vehículos!$C$3)),"CONSUMO ALTO","OK")))))</f>
        <v/>
      </c>
      <c r="J98" s="22"/>
    </row>
    <row r="99" spans="1:10" x14ac:dyDescent="0.25">
      <c r="A99" s="14"/>
      <c r="B99" s="15"/>
      <c r="C99" s="16"/>
      <c r="D99" s="13"/>
      <c r="E99" s="17"/>
      <c r="F99" s="18" t="str">
        <f t="shared" si="2"/>
        <v/>
      </c>
      <c r="G99" s="19" t="str">
        <f>IF(OR(B99="",C99=""),"",IFERROR(C99-LOOKUP(2,1/($B$5:B98=B99),$C$5:C98),""))</f>
        <v/>
      </c>
      <c r="H99" s="20" t="str">
        <f t="shared" si="3"/>
        <v/>
      </c>
      <c r="I99" s="21" t="str">
        <f>IF(B99="","",IF(ISNA(MATCH(B99,Vehículos!$A$6:$A$55,0)),"VEHÍCULO NO CARGADO",IF(AND(G99&lt;&gt;"",N(G99)&lt;0),"KM RETROCEDE",IF(D99&gt;VLOOKUP(B99,Vehículos!$A$6:$D$55,3,FALSE),"LITROS &gt; TANQUE",IF(AND(H99&lt;&gt;"",N(H99)&gt;VLOOKUP(B99,Vehículos!$A$6:$D$55,4,FALSE)*(1+Vehículos!$C$3)),"CONSUMO ALTO","OK")))))</f>
        <v/>
      </c>
      <c r="J99" s="22"/>
    </row>
    <row r="100" spans="1:10" x14ac:dyDescent="0.25">
      <c r="A100" s="14"/>
      <c r="B100" s="15"/>
      <c r="C100" s="16"/>
      <c r="D100" s="13"/>
      <c r="E100" s="17"/>
      <c r="F100" s="18" t="str">
        <f t="shared" si="2"/>
        <v/>
      </c>
      <c r="G100" s="19" t="str">
        <f>IF(OR(B100="",C100=""),"",IFERROR(C100-LOOKUP(2,1/($B$5:B99=B100),$C$5:C99),""))</f>
        <v/>
      </c>
      <c r="H100" s="20" t="str">
        <f t="shared" si="3"/>
        <v/>
      </c>
      <c r="I100" s="21" t="str">
        <f>IF(B100="","",IF(ISNA(MATCH(B100,Vehículos!$A$6:$A$55,0)),"VEHÍCULO NO CARGADO",IF(AND(G100&lt;&gt;"",N(G100)&lt;0),"KM RETROCEDE",IF(D100&gt;VLOOKUP(B100,Vehículos!$A$6:$D$55,3,FALSE),"LITROS &gt; TANQUE",IF(AND(H100&lt;&gt;"",N(H100)&gt;VLOOKUP(B100,Vehículos!$A$6:$D$55,4,FALSE)*(1+Vehículos!$C$3)),"CONSUMO ALTO","OK")))))</f>
        <v/>
      </c>
      <c r="J100" s="22"/>
    </row>
    <row r="101" spans="1:10" x14ac:dyDescent="0.25">
      <c r="A101" s="14"/>
      <c r="B101" s="15"/>
      <c r="C101" s="16"/>
      <c r="D101" s="13"/>
      <c r="E101" s="17"/>
      <c r="F101" s="18" t="str">
        <f t="shared" si="2"/>
        <v/>
      </c>
      <c r="G101" s="19" t="str">
        <f>IF(OR(B101="",C101=""),"",IFERROR(C101-LOOKUP(2,1/($B$5:B100=B101),$C$5:C100),""))</f>
        <v/>
      </c>
      <c r="H101" s="20" t="str">
        <f t="shared" si="3"/>
        <v/>
      </c>
      <c r="I101" s="21" t="str">
        <f>IF(B101="","",IF(ISNA(MATCH(B101,Vehículos!$A$6:$A$55,0)),"VEHÍCULO NO CARGADO",IF(AND(G101&lt;&gt;"",N(G101)&lt;0),"KM RETROCEDE",IF(D101&gt;VLOOKUP(B101,Vehículos!$A$6:$D$55,3,FALSE),"LITROS &gt; TANQUE",IF(AND(H101&lt;&gt;"",N(H101)&gt;VLOOKUP(B101,Vehículos!$A$6:$D$55,4,FALSE)*(1+Vehículos!$C$3)),"CONSUMO ALTO","OK")))))</f>
        <v/>
      </c>
      <c r="J101" s="22"/>
    </row>
    <row r="102" spans="1:10" x14ac:dyDescent="0.25">
      <c r="A102" s="14"/>
      <c r="B102" s="15"/>
      <c r="C102" s="16"/>
      <c r="D102" s="13"/>
      <c r="E102" s="17"/>
      <c r="F102" s="18" t="str">
        <f t="shared" si="2"/>
        <v/>
      </c>
      <c r="G102" s="19" t="str">
        <f>IF(OR(B102="",C102=""),"",IFERROR(C102-LOOKUP(2,1/($B$5:B101=B102),$C$5:C101),""))</f>
        <v/>
      </c>
      <c r="H102" s="20" t="str">
        <f t="shared" si="3"/>
        <v/>
      </c>
      <c r="I102" s="21" t="str">
        <f>IF(B102="","",IF(ISNA(MATCH(B102,Vehículos!$A$6:$A$55,0)),"VEHÍCULO NO CARGADO",IF(AND(G102&lt;&gt;"",N(G102)&lt;0),"KM RETROCEDE",IF(D102&gt;VLOOKUP(B102,Vehículos!$A$6:$D$55,3,FALSE),"LITROS &gt; TANQUE",IF(AND(H102&lt;&gt;"",N(H102)&gt;VLOOKUP(B102,Vehículos!$A$6:$D$55,4,FALSE)*(1+Vehículos!$C$3)),"CONSUMO ALTO","OK")))))</f>
        <v/>
      </c>
      <c r="J102" s="22"/>
    </row>
    <row r="103" spans="1:10" x14ac:dyDescent="0.25">
      <c r="A103" s="14"/>
      <c r="B103" s="15"/>
      <c r="C103" s="16"/>
      <c r="D103" s="13"/>
      <c r="E103" s="17"/>
      <c r="F103" s="18" t="str">
        <f t="shared" si="2"/>
        <v/>
      </c>
      <c r="G103" s="19" t="str">
        <f>IF(OR(B103="",C103=""),"",IFERROR(C103-LOOKUP(2,1/($B$5:B102=B103),$C$5:C102),""))</f>
        <v/>
      </c>
      <c r="H103" s="20" t="str">
        <f t="shared" si="3"/>
        <v/>
      </c>
      <c r="I103" s="21" t="str">
        <f>IF(B103="","",IF(ISNA(MATCH(B103,Vehículos!$A$6:$A$55,0)),"VEHÍCULO NO CARGADO",IF(AND(G103&lt;&gt;"",N(G103)&lt;0),"KM RETROCEDE",IF(D103&gt;VLOOKUP(B103,Vehículos!$A$6:$D$55,3,FALSE),"LITROS &gt; TANQUE",IF(AND(H103&lt;&gt;"",N(H103)&gt;VLOOKUP(B103,Vehículos!$A$6:$D$55,4,FALSE)*(1+Vehículos!$C$3)),"CONSUMO ALTO","OK")))))</f>
        <v/>
      </c>
      <c r="J103" s="22"/>
    </row>
    <row r="104" spans="1:10" x14ac:dyDescent="0.25">
      <c r="A104" s="14"/>
      <c r="B104" s="15"/>
      <c r="C104" s="16"/>
      <c r="D104" s="13"/>
      <c r="E104" s="17"/>
      <c r="F104" s="18" t="str">
        <f t="shared" si="2"/>
        <v/>
      </c>
      <c r="G104" s="19" t="str">
        <f>IF(OR(B104="",C104=""),"",IFERROR(C104-LOOKUP(2,1/($B$5:B103=B104),$C$5:C103),""))</f>
        <v/>
      </c>
      <c r="H104" s="20" t="str">
        <f t="shared" si="3"/>
        <v/>
      </c>
      <c r="I104" s="21" t="str">
        <f>IF(B104="","",IF(ISNA(MATCH(B104,Vehículos!$A$6:$A$55,0)),"VEHÍCULO NO CARGADO",IF(AND(G104&lt;&gt;"",N(G104)&lt;0),"KM RETROCEDE",IF(D104&gt;VLOOKUP(B104,Vehículos!$A$6:$D$55,3,FALSE),"LITROS &gt; TANQUE",IF(AND(H104&lt;&gt;"",N(H104)&gt;VLOOKUP(B104,Vehículos!$A$6:$D$55,4,FALSE)*(1+Vehículos!$C$3)),"CONSUMO ALTO","OK")))))</f>
        <v/>
      </c>
      <c r="J104" s="22"/>
    </row>
    <row r="105" spans="1:10" x14ac:dyDescent="0.25">
      <c r="A105" s="14"/>
      <c r="B105" s="15"/>
      <c r="C105" s="16"/>
      <c r="D105" s="13"/>
      <c r="E105" s="17"/>
      <c r="F105" s="18" t="str">
        <f t="shared" si="2"/>
        <v/>
      </c>
      <c r="G105" s="19" t="str">
        <f>IF(OR(B105="",C105=""),"",IFERROR(C105-LOOKUP(2,1/($B$5:B104=B105),$C$5:C104),""))</f>
        <v/>
      </c>
      <c r="H105" s="20" t="str">
        <f t="shared" si="3"/>
        <v/>
      </c>
      <c r="I105" s="21" t="str">
        <f>IF(B105="","",IF(ISNA(MATCH(B105,Vehículos!$A$6:$A$55,0)),"VEHÍCULO NO CARGADO",IF(AND(G105&lt;&gt;"",N(G105)&lt;0),"KM RETROCEDE",IF(D105&gt;VLOOKUP(B105,Vehículos!$A$6:$D$55,3,FALSE),"LITROS &gt; TANQUE",IF(AND(H105&lt;&gt;"",N(H105)&gt;VLOOKUP(B105,Vehículos!$A$6:$D$55,4,FALSE)*(1+Vehículos!$C$3)),"CONSUMO ALTO","OK")))))</f>
        <v/>
      </c>
      <c r="J105" s="22"/>
    </row>
    <row r="106" spans="1:10" x14ac:dyDescent="0.25">
      <c r="A106" s="14"/>
      <c r="B106" s="15"/>
      <c r="C106" s="16"/>
      <c r="D106" s="13"/>
      <c r="E106" s="17"/>
      <c r="F106" s="18" t="str">
        <f t="shared" si="2"/>
        <v/>
      </c>
      <c r="G106" s="19" t="str">
        <f>IF(OR(B106="",C106=""),"",IFERROR(C106-LOOKUP(2,1/($B$5:B105=B106),$C$5:C105),""))</f>
        <v/>
      </c>
      <c r="H106" s="20" t="str">
        <f t="shared" si="3"/>
        <v/>
      </c>
      <c r="I106" s="21" t="str">
        <f>IF(B106="","",IF(ISNA(MATCH(B106,Vehículos!$A$6:$A$55,0)),"VEHÍCULO NO CARGADO",IF(AND(G106&lt;&gt;"",N(G106)&lt;0),"KM RETROCEDE",IF(D106&gt;VLOOKUP(B106,Vehículos!$A$6:$D$55,3,FALSE),"LITROS &gt; TANQUE",IF(AND(H106&lt;&gt;"",N(H106)&gt;VLOOKUP(B106,Vehículos!$A$6:$D$55,4,FALSE)*(1+Vehículos!$C$3)),"CONSUMO ALTO","OK")))))</f>
        <v/>
      </c>
      <c r="J106" s="22"/>
    </row>
    <row r="107" spans="1:10" x14ac:dyDescent="0.25">
      <c r="A107" s="14"/>
      <c r="B107" s="15"/>
      <c r="C107" s="16"/>
      <c r="D107" s="13"/>
      <c r="E107" s="17"/>
      <c r="F107" s="18" t="str">
        <f t="shared" si="2"/>
        <v/>
      </c>
      <c r="G107" s="19" t="str">
        <f>IF(OR(B107="",C107=""),"",IFERROR(C107-LOOKUP(2,1/($B$5:B106=B107),$C$5:C106),""))</f>
        <v/>
      </c>
      <c r="H107" s="20" t="str">
        <f t="shared" si="3"/>
        <v/>
      </c>
      <c r="I107" s="21" t="str">
        <f>IF(B107="","",IF(ISNA(MATCH(B107,Vehículos!$A$6:$A$55,0)),"VEHÍCULO NO CARGADO",IF(AND(G107&lt;&gt;"",N(G107)&lt;0),"KM RETROCEDE",IF(D107&gt;VLOOKUP(B107,Vehículos!$A$6:$D$55,3,FALSE),"LITROS &gt; TANQUE",IF(AND(H107&lt;&gt;"",N(H107)&gt;VLOOKUP(B107,Vehículos!$A$6:$D$55,4,FALSE)*(1+Vehículos!$C$3)),"CONSUMO ALTO","OK")))))</f>
        <v/>
      </c>
      <c r="J107" s="22"/>
    </row>
    <row r="108" spans="1:10" x14ac:dyDescent="0.25">
      <c r="A108" s="14"/>
      <c r="B108" s="15"/>
      <c r="C108" s="16"/>
      <c r="D108" s="13"/>
      <c r="E108" s="17"/>
      <c r="F108" s="18" t="str">
        <f t="shared" si="2"/>
        <v/>
      </c>
      <c r="G108" s="19" t="str">
        <f>IF(OR(B108="",C108=""),"",IFERROR(C108-LOOKUP(2,1/($B$5:B107=B108),$C$5:C107),""))</f>
        <v/>
      </c>
      <c r="H108" s="20" t="str">
        <f t="shared" si="3"/>
        <v/>
      </c>
      <c r="I108" s="21" t="str">
        <f>IF(B108="","",IF(ISNA(MATCH(B108,Vehículos!$A$6:$A$55,0)),"VEHÍCULO NO CARGADO",IF(AND(G108&lt;&gt;"",N(G108)&lt;0),"KM RETROCEDE",IF(D108&gt;VLOOKUP(B108,Vehículos!$A$6:$D$55,3,FALSE),"LITROS &gt; TANQUE",IF(AND(H108&lt;&gt;"",N(H108)&gt;VLOOKUP(B108,Vehículos!$A$6:$D$55,4,FALSE)*(1+Vehículos!$C$3)),"CONSUMO ALTO","OK")))))</f>
        <v/>
      </c>
      <c r="J108" s="22"/>
    </row>
    <row r="109" spans="1:10" x14ac:dyDescent="0.25">
      <c r="A109" s="14"/>
      <c r="B109" s="15"/>
      <c r="C109" s="16"/>
      <c r="D109" s="13"/>
      <c r="E109" s="17"/>
      <c r="F109" s="18" t="str">
        <f t="shared" si="2"/>
        <v/>
      </c>
      <c r="G109" s="19" t="str">
        <f>IF(OR(B109="",C109=""),"",IFERROR(C109-LOOKUP(2,1/($B$5:B108=B109),$C$5:C108),""))</f>
        <v/>
      </c>
      <c r="H109" s="20" t="str">
        <f t="shared" si="3"/>
        <v/>
      </c>
      <c r="I109" s="21" t="str">
        <f>IF(B109="","",IF(ISNA(MATCH(B109,Vehículos!$A$6:$A$55,0)),"VEHÍCULO NO CARGADO",IF(AND(G109&lt;&gt;"",N(G109)&lt;0),"KM RETROCEDE",IF(D109&gt;VLOOKUP(B109,Vehículos!$A$6:$D$55,3,FALSE),"LITROS &gt; TANQUE",IF(AND(H109&lt;&gt;"",N(H109)&gt;VLOOKUP(B109,Vehículos!$A$6:$D$55,4,FALSE)*(1+Vehículos!$C$3)),"CONSUMO ALTO","OK")))))</f>
        <v/>
      </c>
      <c r="J109" s="22"/>
    </row>
    <row r="110" spans="1:10" x14ac:dyDescent="0.25">
      <c r="A110" s="14"/>
      <c r="B110" s="15"/>
      <c r="C110" s="16"/>
      <c r="D110" s="13"/>
      <c r="E110" s="17"/>
      <c r="F110" s="18" t="str">
        <f t="shared" si="2"/>
        <v/>
      </c>
      <c r="G110" s="19" t="str">
        <f>IF(OR(B110="",C110=""),"",IFERROR(C110-LOOKUP(2,1/($B$5:B109=B110),$C$5:C109),""))</f>
        <v/>
      </c>
      <c r="H110" s="20" t="str">
        <f t="shared" si="3"/>
        <v/>
      </c>
      <c r="I110" s="21" t="str">
        <f>IF(B110="","",IF(ISNA(MATCH(B110,Vehículos!$A$6:$A$55,0)),"VEHÍCULO NO CARGADO",IF(AND(G110&lt;&gt;"",N(G110)&lt;0),"KM RETROCEDE",IF(D110&gt;VLOOKUP(B110,Vehículos!$A$6:$D$55,3,FALSE),"LITROS &gt; TANQUE",IF(AND(H110&lt;&gt;"",N(H110)&gt;VLOOKUP(B110,Vehículos!$A$6:$D$55,4,FALSE)*(1+Vehículos!$C$3)),"CONSUMO ALTO","OK")))))</f>
        <v/>
      </c>
      <c r="J110" s="22"/>
    </row>
    <row r="111" spans="1:10" x14ac:dyDescent="0.25">
      <c r="A111" s="14"/>
      <c r="B111" s="15"/>
      <c r="C111" s="16"/>
      <c r="D111" s="13"/>
      <c r="E111" s="17"/>
      <c r="F111" s="18" t="str">
        <f t="shared" si="2"/>
        <v/>
      </c>
      <c r="G111" s="19" t="str">
        <f>IF(OR(B111="",C111=""),"",IFERROR(C111-LOOKUP(2,1/($B$5:B110=B111),$C$5:C110),""))</f>
        <v/>
      </c>
      <c r="H111" s="20" t="str">
        <f t="shared" si="3"/>
        <v/>
      </c>
      <c r="I111" s="21" t="str">
        <f>IF(B111="","",IF(ISNA(MATCH(B111,Vehículos!$A$6:$A$55,0)),"VEHÍCULO NO CARGADO",IF(AND(G111&lt;&gt;"",N(G111)&lt;0),"KM RETROCEDE",IF(D111&gt;VLOOKUP(B111,Vehículos!$A$6:$D$55,3,FALSE),"LITROS &gt; TANQUE",IF(AND(H111&lt;&gt;"",N(H111)&gt;VLOOKUP(B111,Vehículos!$A$6:$D$55,4,FALSE)*(1+Vehículos!$C$3)),"CONSUMO ALTO","OK")))))</f>
        <v/>
      </c>
      <c r="J111" s="22"/>
    </row>
    <row r="112" spans="1:10" x14ac:dyDescent="0.25">
      <c r="A112" s="14"/>
      <c r="B112" s="15"/>
      <c r="C112" s="16"/>
      <c r="D112" s="13"/>
      <c r="E112" s="17"/>
      <c r="F112" s="18" t="str">
        <f t="shared" si="2"/>
        <v/>
      </c>
      <c r="G112" s="19" t="str">
        <f>IF(OR(B112="",C112=""),"",IFERROR(C112-LOOKUP(2,1/($B$5:B111=B112),$C$5:C111),""))</f>
        <v/>
      </c>
      <c r="H112" s="20" t="str">
        <f t="shared" si="3"/>
        <v/>
      </c>
      <c r="I112" s="21" t="str">
        <f>IF(B112="","",IF(ISNA(MATCH(B112,Vehículos!$A$6:$A$55,0)),"VEHÍCULO NO CARGADO",IF(AND(G112&lt;&gt;"",N(G112)&lt;0),"KM RETROCEDE",IF(D112&gt;VLOOKUP(B112,Vehículos!$A$6:$D$55,3,FALSE),"LITROS &gt; TANQUE",IF(AND(H112&lt;&gt;"",N(H112)&gt;VLOOKUP(B112,Vehículos!$A$6:$D$55,4,FALSE)*(1+Vehículos!$C$3)),"CONSUMO ALTO","OK")))))</f>
        <v/>
      </c>
      <c r="J112" s="22"/>
    </row>
    <row r="113" spans="1:10" x14ac:dyDescent="0.25">
      <c r="A113" s="14"/>
      <c r="B113" s="15"/>
      <c r="C113" s="16"/>
      <c r="D113" s="13"/>
      <c r="E113" s="17"/>
      <c r="F113" s="18" t="str">
        <f t="shared" si="2"/>
        <v/>
      </c>
      <c r="G113" s="19" t="str">
        <f>IF(OR(B113="",C113=""),"",IFERROR(C113-LOOKUP(2,1/($B$5:B112=B113),$C$5:C112),""))</f>
        <v/>
      </c>
      <c r="H113" s="20" t="str">
        <f t="shared" si="3"/>
        <v/>
      </c>
      <c r="I113" s="21" t="str">
        <f>IF(B113="","",IF(ISNA(MATCH(B113,Vehículos!$A$6:$A$55,0)),"VEHÍCULO NO CARGADO",IF(AND(G113&lt;&gt;"",N(G113)&lt;0),"KM RETROCEDE",IF(D113&gt;VLOOKUP(B113,Vehículos!$A$6:$D$55,3,FALSE),"LITROS &gt; TANQUE",IF(AND(H113&lt;&gt;"",N(H113)&gt;VLOOKUP(B113,Vehículos!$A$6:$D$55,4,FALSE)*(1+Vehículos!$C$3)),"CONSUMO ALTO","OK")))))</f>
        <v/>
      </c>
      <c r="J113" s="22"/>
    </row>
    <row r="114" spans="1:10" x14ac:dyDescent="0.25">
      <c r="A114" s="14"/>
      <c r="B114" s="15"/>
      <c r="C114" s="16"/>
      <c r="D114" s="13"/>
      <c r="E114" s="17"/>
      <c r="F114" s="18" t="str">
        <f t="shared" si="2"/>
        <v/>
      </c>
      <c r="G114" s="19" t="str">
        <f>IF(OR(B114="",C114=""),"",IFERROR(C114-LOOKUP(2,1/($B$5:B113=B114),$C$5:C113),""))</f>
        <v/>
      </c>
      <c r="H114" s="20" t="str">
        <f t="shared" si="3"/>
        <v/>
      </c>
      <c r="I114" s="21" t="str">
        <f>IF(B114="","",IF(ISNA(MATCH(B114,Vehículos!$A$6:$A$55,0)),"VEHÍCULO NO CARGADO",IF(AND(G114&lt;&gt;"",N(G114)&lt;0),"KM RETROCEDE",IF(D114&gt;VLOOKUP(B114,Vehículos!$A$6:$D$55,3,FALSE),"LITROS &gt; TANQUE",IF(AND(H114&lt;&gt;"",N(H114)&gt;VLOOKUP(B114,Vehículos!$A$6:$D$55,4,FALSE)*(1+Vehículos!$C$3)),"CONSUMO ALTO","OK")))))</f>
        <v/>
      </c>
      <c r="J114" s="22"/>
    </row>
    <row r="115" spans="1:10" x14ac:dyDescent="0.25">
      <c r="A115" s="14"/>
      <c r="B115" s="15"/>
      <c r="C115" s="16"/>
      <c r="D115" s="13"/>
      <c r="E115" s="17"/>
      <c r="F115" s="18" t="str">
        <f t="shared" si="2"/>
        <v/>
      </c>
      <c r="G115" s="19" t="str">
        <f>IF(OR(B115="",C115=""),"",IFERROR(C115-LOOKUP(2,1/($B$5:B114=B115),$C$5:C114),""))</f>
        <v/>
      </c>
      <c r="H115" s="20" t="str">
        <f t="shared" si="3"/>
        <v/>
      </c>
      <c r="I115" s="21" t="str">
        <f>IF(B115="","",IF(ISNA(MATCH(B115,Vehículos!$A$6:$A$55,0)),"VEHÍCULO NO CARGADO",IF(AND(G115&lt;&gt;"",N(G115)&lt;0),"KM RETROCEDE",IF(D115&gt;VLOOKUP(B115,Vehículos!$A$6:$D$55,3,FALSE),"LITROS &gt; TANQUE",IF(AND(H115&lt;&gt;"",N(H115)&gt;VLOOKUP(B115,Vehículos!$A$6:$D$55,4,FALSE)*(1+Vehículos!$C$3)),"CONSUMO ALTO","OK")))))</f>
        <v/>
      </c>
      <c r="J115" s="22"/>
    </row>
    <row r="116" spans="1:10" x14ac:dyDescent="0.25">
      <c r="A116" s="14"/>
      <c r="B116" s="15"/>
      <c r="C116" s="16"/>
      <c r="D116" s="13"/>
      <c r="E116" s="17"/>
      <c r="F116" s="18" t="str">
        <f t="shared" si="2"/>
        <v/>
      </c>
      <c r="G116" s="19" t="str">
        <f>IF(OR(B116="",C116=""),"",IFERROR(C116-LOOKUP(2,1/($B$5:B115=B116),$C$5:C115),""))</f>
        <v/>
      </c>
      <c r="H116" s="20" t="str">
        <f t="shared" si="3"/>
        <v/>
      </c>
      <c r="I116" s="21" t="str">
        <f>IF(B116="","",IF(ISNA(MATCH(B116,Vehículos!$A$6:$A$55,0)),"VEHÍCULO NO CARGADO",IF(AND(G116&lt;&gt;"",N(G116)&lt;0),"KM RETROCEDE",IF(D116&gt;VLOOKUP(B116,Vehículos!$A$6:$D$55,3,FALSE),"LITROS &gt; TANQUE",IF(AND(H116&lt;&gt;"",N(H116)&gt;VLOOKUP(B116,Vehículos!$A$6:$D$55,4,FALSE)*(1+Vehículos!$C$3)),"CONSUMO ALTO","OK")))))</f>
        <v/>
      </c>
      <c r="J116" s="22"/>
    </row>
    <row r="117" spans="1:10" x14ac:dyDescent="0.25">
      <c r="A117" s="14"/>
      <c r="B117" s="15"/>
      <c r="C117" s="16"/>
      <c r="D117" s="13"/>
      <c r="E117" s="17"/>
      <c r="F117" s="18" t="str">
        <f t="shared" si="2"/>
        <v/>
      </c>
      <c r="G117" s="19" t="str">
        <f>IF(OR(B117="",C117=""),"",IFERROR(C117-LOOKUP(2,1/($B$5:B116=B117),$C$5:C116),""))</f>
        <v/>
      </c>
      <c r="H117" s="20" t="str">
        <f t="shared" si="3"/>
        <v/>
      </c>
      <c r="I117" s="21" t="str">
        <f>IF(B117="","",IF(ISNA(MATCH(B117,Vehículos!$A$6:$A$55,0)),"VEHÍCULO NO CARGADO",IF(AND(G117&lt;&gt;"",N(G117)&lt;0),"KM RETROCEDE",IF(D117&gt;VLOOKUP(B117,Vehículos!$A$6:$D$55,3,FALSE),"LITROS &gt; TANQUE",IF(AND(H117&lt;&gt;"",N(H117)&gt;VLOOKUP(B117,Vehículos!$A$6:$D$55,4,FALSE)*(1+Vehículos!$C$3)),"CONSUMO ALTO","OK")))))</f>
        <v/>
      </c>
      <c r="J117" s="22"/>
    </row>
    <row r="118" spans="1:10" x14ac:dyDescent="0.25">
      <c r="A118" s="14"/>
      <c r="B118" s="15"/>
      <c r="C118" s="16"/>
      <c r="D118" s="13"/>
      <c r="E118" s="17"/>
      <c r="F118" s="18" t="str">
        <f t="shared" si="2"/>
        <v/>
      </c>
      <c r="G118" s="19" t="str">
        <f>IF(OR(B118="",C118=""),"",IFERROR(C118-LOOKUP(2,1/($B$5:B117=B118),$C$5:C117),""))</f>
        <v/>
      </c>
      <c r="H118" s="20" t="str">
        <f t="shared" si="3"/>
        <v/>
      </c>
      <c r="I118" s="21" t="str">
        <f>IF(B118="","",IF(ISNA(MATCH(B118,Vehículos!$A$6:$A$55,0)),"VEHÍCULO NO CARGADO",IF(AND(G118&lt;&gt;"",N(G118)&lt;0),"KM RETROCEDE",IF(D118&gt;VLOOKUP(B118,Vehículos!$A$6:$D$55,3,FALSE),"LITROS &gt; TANQUE",IF(AND(H118&lt;&gt;"",N(H118)&gt;VLOOKUP(B118,Vehículos!$A$6:$D$55,4,FALSE)*(1+Vehículos!$C$3)),"CONSUMO ALTO","OK")))))</f>
        <v/>
      </c>
      <c r="J118" s="22"/>
    </row>
    <row r="119" spans="1:10" x14ac:dyDescent="0.25">
      <c r="A119" s="14"/>
      <c r="B119" s="15"/>
      <c r="C119" s="16"/>
      <c r="D119" s="13"/>
      <c r="E119" s="17"/>
      <c r="F119" s="18" t="str">
        <f t="shared" si="2"/>
        <v/>
      </c>
      <c r="G119" s="19" t="str">
        <f>IF(OR(B119="",C119=""),"",IFERROR(C119-LOOKUP(2,1/($B$5:B118=B119),$C$5:C118),""))</f>
        <v/>
      </c>
      <c r="H119" s="20" t="str">
        <f t="shared" si="3"/>
        <v/>
      </c>
      <c r="I119" s="21" t="str">
        <f>IF(B119="","",IF(ISNA(MATCH(B119,Vehículos!$A$6:$A$55,0)),"VEHÍCULO NO CARGADO",IF(AND(G119&lt;&gt;"",N(G119)&lt;0),"KM RETROCEDE",IF(D119&gt;VLOOKUP(B119,Vehículos!$A$6:$D$55,3,FALSE),"LITROS &gt; TANQUE",IF(AND(H119&lt;&gt;"",N(H119)&gt;VLOOKUP(B119,Vehículos!$A$6:$D$55,4,FALSE)*(1+Vehículos!$C$3)),"CONSUMO ALTO","OK")))))</f>
        <v/>
      </c>
      <c r="J119" s="22"/>
    </row>
    <row r="120" spans="1:10" x14ac:dyDescent="0.25">
      <c r="A120" s="14"/>
      <c r="B120" s="15"/>
      <c r="C120" s="16"/>
      <c r="D120" s="13"/>
      <c r="E120" s="17"/>
      <c r="F120" s="18" t="str">
        <f t="shared" si="2"/>
        <v/>
      </c>
      <c r="G120" s="19" t="str">
        <f>IF(OR(B120="",C120=""),"",IFERROR(C120-LOOKUP(2,1/($B$5:B119=B120),$C$5:C119),""))</f>
        <v/>
      </c>
      <c r="H120" s="20" t="str">
        <f t="shared" si="3"/>
        <v/>
      </c>
      <c r="I120" s="21" t="str">
        <f>IF(B120="","",IF(ISNA(MATCH(B120,Vehículos!$A$6:$A$55,0)),"VEHÍCULO NO CARGADO",IF(AND(G120&lt;&gt;"",N(G120)&lt;0),"KM RETROCEDE",IF(D120&gt;VLOOKUP(B120,Vehículos!$A$6:$D$55,3,FALSE),"LITROS &gt; TANQUE",IF(AND(H120&lt;&gt;"",N(H120)&gt;VLOOKUP(B120,Vehículos!$A$6:$D$55,4,FALSE)*(1+Vehículos!$C$3)),"CONSUMO ALTO","OK")))))</f>
        <v/>
      </c>
      <c r="J120" s="22"/>
    </row>
    <row r="121" spans="1:10" x14ac:dyDescent="0.25">
      <c r="A121" s="14"/>
      <c r="B121" s="15"/>
      <c r="C121" s="16"/>
      <c r="D121" s="13"/>
      <c r="E121" s="17"/>
      <c r="F121" s="18" t="str">
        <f t="shared" si="2"/>
        <v/>
      </c>
      <c r="G121" s="19" t="str">
        <f>IF(OR(B121="",C121=""),"",IFERROR(C121-LOOKUP(2,1/($B$5:B120=B121),$C$5:C120),""))</f>
        <v/>
      </c>
      <c r="H121" s="20" t="str">
        <f t="shared" si="3"/>
        <v/>
      </c>
      <c r="I121" s="21" t="str">
        <f>IF(B121="","",IF(ISNA(MATCH(B121,Vehículos!$A$6:$A$55,0)),"VEHÍCULO NO CARGADO",IF(AND(G121&lt;&gt;"",N(G121)&lt;0),"KM RETROCEDE",IF(D121&gt;VLOOKUP(B121,Vehículos!$A$6:$D$55,3,FALSE),"LITROS &gt; TANQUE",IF(AND(H121&lt;&gt;"",N(H121)&gt;VLOOKUP(B121,Vehículos!$A$6:$D$55,4,FALSE)*(1+Vehículos!$C$3)),"CONSUMO ALTO","OK")))))</f>
        <v/>
      </c>
      <c r="J121" s="22"/>
    </row>
    <row r="122" spans="1:10" x14ac:dyDescent="0.25">
      <c r="A122" s="14"/>
      <c r="B122" s="15"/>
      <c r="C122" s="16"/>
      <c r="D122" s="13"/>
      <c r="E122" s="17"/>
      <c r="F122" s="18" t="str">
        <f t="shared" si="2"/>
        <v/>
      </c>
      <c r="G122" s="19" t="str">
        <f>IF(OR(B122="",C122=""),"",IFERROR(C122-LOOKUP(2,1/($B$5:B121=B122),$C$5:C121),""))</f>
        <v/>
      </c>
      <c r="H122" s="20" t="str">
        <f t="shared" si="3"/>
        <v/>
      </c>
      <c r="I122" s="21" t="str">
        <f>IF(B122="","",IF(ISNA(MATCH(B122,Vehículos!$A$6:$A$55,0)),"VEHÍCULO NO CARGADO",IF(AND(G122&lt;&gt;"",N(G122)&lt;0),"KM RETROCEDE",IF(D122&gt;VLOOKUP(B122,Vehículos!$A$6:$D$55,3,FALSE),"LITROS &gt; TANQUE",IF(AND(H122&lt;&gt;"",N(H122)&gt;VLOOKUP(B122,Vehículos!$A$6:$D$55,4,FALSE)*(1+Vehículos!$C$3)),"CONSUMO ALTO","OK")))))</f>
        <v/>
      </c>
      <c r="J122" s="22"/>
    </row>
    <row r="123" spans="1:10" x14ac:dyDescent="0.25">
      <c r="A123" s="14"/>
      <c r="B123" s="15"/>
      <c r="C123" s="16"/>
      <c r="D123" s="13"/>
      <c r="E123" s="17"/>
      <c r="F123" s="18" t="str">
        <f t="shared" si="2"/>
        <v/>
      </c>
      <c r="G123" s="19" t="str">
        <f>IF(OR(B123="",C123=""),"",IFERROR(C123-LOOKUP(2,1/($B$5:B122=B123),$C$5:C122),""))</f>
        <v/>
      </c>
      <c r="H123" s="20" t="str">
        <f t="shared" si="3"/>
        <v/>
      </c>
      <c r="I123" s="21" t="str">
        <f>IF(B123="","",IF(ISNA(MATCH(B123,Vehículos!$A$6:$A$55,0)),"VEHÍCULO NO CARGADO",IF(AND(G123&lt;&gt;"",N(G123)&lt;0),"KM RETROCEDE",IF(D123&gt;VLOOKUP(B123,Vehículos!$A$6:$D$55,3,FALSE),"LITROS &gt; TANQUE",IF(AND(H123&lt;&gt;"",N(H123)&gt;VLOOKUP(B123,Vehículos!$A$6:$D$55,4,FALSE)*(1+Vehículos!$C$3)),"CONSUMO ALTO","OK")))))</f>
        <v/>
      </c>
      <c r="J123" s="22"/>
    </row>
    <row r="124" spans="1:10" x14ac:dyDescent="0.25">
      <c r="A124" s="14"/>
      <c r="B124" s="15"/>
      <c r="C124" s="16"/>
      <c r="D124" s="13"/>
      <c r="E124" s="17"/>
      <c r="F124" s="18" t="str">
        <f t="shared" si="2"/>
        <v/>
      </c>
      <c r="G124" s="19" t="str">
        <f>IF(OR(B124="",C124=""),"",IFERROR(C124-LOOKUP(2,1/($B$5:B123=B124),$C$5:C123),""))</f>
        <v/>
      </c>
      <c r="H124" s="20" t="str">
        <f t="shared" si="3"/>
        <v/>
      </c>
      <c r="I124" s="21" t="str">
        <f>IF(B124="","",IF(ISNA(MATCH(B124,Vehículos!$A$6:$A$55,0)),"VEHÍCULO NO CARGADO",IF(AND(G124&lt;&gt;"",N(G124)&lt;0),"KM RETROCEDE",IF(D124&gt;VLOOKUP(B124,Vehículos!$A$6:$D$55,3,FALSE),"LITROS &gt; TANQUE",IF(AND(H124&lt;&gt;"",N(H124)&gt;VLOOKUP(B124,Vehículos!$A$6:$D$55,4,FALSE)*(1+Vehículos!$C$3)),"CONSUMO ALTO","OK")))))</f>
        <v/>
      </c>
      <c r="J124" s="22"/>
    </row>
    <row r="125" spans="1:10" x14ac:dyDescent="0.25">
      <c r="A125" s="14"/>
      <c r="B125" s="15"/>
      <c r="C125" s="16"/>
      <c r="D125" s="13"/>
      <c r="E125" s="17"/>
      <c r="F125" s="18" t="str">
        <f t="shared" si="2"/>
        <v/>
      </c>
      <c r="G125" s="19" t="str">
        <f>IF(OR(B125="",C125=""),"",IFERROR(C125-LOOKUP(2,1/($B$5:B124=B125),$C$5:C124),""))</f>
        <v/>
      </c>
      <c r="H125" s="20" t="str">
        <f t="shared" si="3"/>
        <v/>
      </c>
      <c r="I125" s="21" t="str">
        <f>IF(B125="","",IF(ISNA(MATCH(B125,Vehículos!$A$6:$A$55,0)),"VEHÍCULO NO CARGADO",IF(AND(G125&lt;&gt;"",N(G125)&lt;0),"KM RETROCEDE",IF(D125&gt;VLOOKUP(B125,Vehículos!$A$6:$D$55,3,FALSE),"LITROS &gt; TANQUE",IF(AND(H125&lt;&gt;"",N(H125)&gt;VLOOKUP(B125,Vehículos!$A$6:$D$55,4,FALSE)*(1+Vehículos!$C$3)),"CONSUMO ALTO","OK")))))</f>
        <v/>
      </c>
      <c r="J125" s="22"/>
    </row>
    <row r="126" spans="1:10" x14ac:dyDescent="0.25">
      <c r="A126" s="14"/>
      <c r="B126" s="15"/>
      <c r="C126" s="16"/>
      <c r="D126" s="13"/>
      <c r="E126" s="17"/>
      <c r="F126" s="18" t="str">
        <f t="shared" si="2"/>
        <v/>
      </c>
      <c r="G126" s="19" t="str">
        <f>IF(OR(B126="",C126=""),"",IFERROR(C126-LOOKUP(2,1/($B$5:B125=B126),$C$5:C125),""))</f>
        <v/>
      </c>
      <c r="H126" s="20" t="str">
        <f t="shared" si="3"/>
        <v/>
      </c>
      <c r="I126" s="21" t="str">
        <f>IF(B126="","",IF(ISNA(MATCH(B126,Vehículos!$A$6:$A$55,0)),"VEHÍCULO NO CARGADO",IF(AND(G126&lt;&gt;"",N(G126)&lt;0),"KM RETROCEDE",IF(D126&gt;VLOOKUP(B126,Vehículos!$A$6:$D$55,3,FALSE),"LITROS &gt; TANQUE",IF(AND(H126&lt;&gt;"",N(H126)&gt;VLOOKUP(B126,Vehículos!$A$6:$D$55,4,FALSE)*(1+Vehículos!$C$3)),"CONSUMO ALTO","OK")))))</f>
        <v/>
      </c>
      <c r="J126" s="22"/>
    </row>
    <row r="127" spans="1:10" x14ac:dyDescent="0.25">
      <c r="A127" s="14"/>
      <c r="B127" s="15"/>
      <c r="C127" s="16"/>
      <c r="D127" s="13"/>
      <c r="E127" s="17"/>
      <c r="F127" s="18" t="str">
        <f t="shared" si="2"/>
        <v/>
      </c>
      <c r="G127" s="19" t="str">
        <f>IF(OR(B127="",C127=""),"",IFERROR(C127-LOOKUP(2,1/($B$5:B126=B127),$C$5:C126),""))</f>
        <v/>
      </c>
      <c r="H127" s="20" t="str">
        <f t="shared" si="3"/>
        <v/>
      </c>
      <c r="I127" s="21" t="str">
        <f>IF(B127="","",IF(ISNA(MATCH(B127,Vehículos!$A$6:$A$55,0)),"VEHÍCULO NO CARGADO",IF(AND(G127&lt;&gt;"",N(G127)&lt;0),"KM RETROCEDE",IF(D127&gt;VLOOKUP(B127,Vehículos!$A$6:$D$55,3,FALSE),"LITROS &gt; TANQUE",IF(AND(H127&lt;&gt;"",N(H127)&gt;VLOOKUP(B127,Vehículos!$A$6:$D$55,4,FALSE)*(1+Vehículos!$C$3)),"CONSUMO ALTO","OK")))))</f>
        <v/>
      </c>
      <c r="J127" s="22"/>
    </row>
    <row r="128" spans="1:10" x14ac:dyDescent="0.25">
      <c r="A128" s="14"/>
      <c r="B128" s="15"/>
      <c r="C128" s="16"/>
      <c r="D128" s="13"/>
      <c r="E128" s="17"/>
      <c r="F128" s="18" t="str">
        <f t="shared" si="2"/>
        <v/>
      </c>
      <c r="G128" s="19" t="str">
        <f>IF(OR(B128="",C128=""),"",IFERROR(C128-LOOKUP(2,1/($B$5:B127=B128),$C$5:C127),""))</f>
        <v/>
      </c>
      <c r="H128" s="20" t="str">
        <f t="shared" si="3"/>
        <v/>
      </c>
      <c r="I128" s="21" t="str">
        <f>IF(B128="","",IF(ISNA(MATCH(B128,Vehículos!$A$6:$A$55,0)),"VEHÍCULO NO CARGADO",IF(AND(G128&lt;&gt;"",N(G128)&lt;0),"KM RETROCEDE",IF(D128&gt;VLOOKUP(B128,Vehículos!$A$6:$D$55,3,FALSE),"LITROS &gt; TANQUE",IF(AND(H128&lt;&gt;"",N(H128)&gt;VLOOKUP(B128,Vehículos!$A$6:$D$55,4,FALSE)*(1+Vehículos!$C$3)),"CONSUMO ALTO","OK")))))</f>
        <v/>
      </c>
      <c r="J128" s="22"/>
    </row>
    <row r="129" spans="1:10" x14ac:dyDescent="0.25">
      <c r="A129" s="14"/>
      <c r="B129" s="15"/>
      <c r="C129" s="16"/>
      <c r="D129" s="13"/>
      <c r="E129" s="17"/>
      <c r="F129" s="18" t="str">
        <f t="shared" si="2"/>
        <v/>
      </c>
      <c r="G129" s="19" t="str">
        <f>IF(OR(B129="",C129=""),"",IFERROR(C129-LOOKUP(2,1/($B$5:B128=B129),$C$5:C128),""))</f>
        <v/>
      </c>
      <c r="H129" s="20" t="str">
        <f t="shared" si="3"/>
        <v/>
      </c>
      <c r="I129" s="21" t="str">
        <f>IF(B129="","",IF(ISNA(MATCH(B129,Vehículos!$A$6:$A$55,0)),"VEHÍCULO NO CARGADO",IF(AND(G129&lt;&gt;"",N(G129)&lt;0),"KM RETROCEDE",IF(D129&gt;VLOOKUP(B129,Vehículos!$A$6:$D$55,3,FALSE),"LITROS &gt; TANQUE",IF(AND(H129&lt;&gt;"",N(H129)&gt;VLOOKUP(B129,Vehículos!$A$6:$D$55,4,FALSE)*(1+Vehículos!$C$3)),"CONSUMO ALTO","OK")))))</f>
        <v/>
      </c>
      <c r="J129" s="22"/>
    </row>
    <row r="130" spans="1:10" x14ac:dyDescent="0.25">
      <c r="A130" s="14"/>
      <c r="B130" s="15"/>
      <c r="C130" s="16"/>
      <c r="D130" s="13"/>
      <c r="E130" s="17"/>
      <c r="F130" s="18" t="str">
        <f t="shared" si="2"/>
        <v/>
      </c>
      <c r="G130" s="19" t="str">
        <f>IF(OR(B130="",C130=""),"",IFERROR(C130-LOOKUP(2,1/($B$5:B129=B130),$C$5:C129),""))</f>
        <v/>
      </c>
      <c r="H130" s="20" t="str">
        <f t="shared" si="3"/>
        <v/>
      </c>
      <c r="I130" s="21" t="str">
        <f>IF(B130="","",IF(ISNA(MATCH(B130,Vehículos!$A$6:$A$55,0)),"VEHÍCULO NO CARGADO",IF(AND(G130&lt;&gt;"",N(G130)&lt;0),"KM RETROCEDE",IF(D130&gt;VLOOKUP(B130,Vehículos!$A$6:$D$55,3,FALSE),"LITROS &gt; TANQUE",IF(AND(H130&lt;&gt;"",N(H130)&gt;VLOOKUP(B130,Vehículos!$A$6:$D$55,4,FALSE)*(1+Vehículos!$C$3)),"CONSUMO ALTO","OK")))))</f>
        <v/>
      </c>
      <c r="J130" s="22"/>
    </row>
    <row r="131" spans="1:10" x14ac:dyDescent="0.25">
      <c r="A131" s="14"/>
      <c r="B131" s="15"/>
      <c r="C131" s="16"/>
      <c r="D131" s="13"/>
      <c r="E131" s="17"/>
      <c r="F131" s="18" t="str">
        <f t="shared" si="2"/>
        <v/>
      </c>
      <c r="G131" s="19" t="str">
        <f>IF(OR(B131="",C131=""),"",IFERROR(C131-LOOKUP(2,1/($B$5:B130=B131),$C$5:C130),""))</f>
        <v/>
      </c>
      <c r="H131" s="20" t="str">
        <f t="shared" si="3"/>
        <v/>
      </c>
      <c r="I131" s="21" t="str">
        <f>IF(B131="","",IF(ISNA(MATCH(B131,Vehículos!$A$6:$A$55,0)),"VEHÍCULO NO CARGADO",IF(AND(G131&lt;&gt;"",N(G131)&lt;0),"KM RETROCEDE",IF(D131&gt;VLOOKUP(B131,Vehículos!$A$6:$D$55,3,FALSE),"LITROS &gt; TANQUE",IF(AND(H131&lt;&gt;"",N(H131)&gt;VLOOKUP(B131,Vehículos!$A$6:$D$55,4,FALSE)*(1+Vehículos!$C$3)),"CONSUMO ALTO","OK")))))</f>
        <v/>
      </c>
      <c r="J131" s="22"/>
    </row>
    <row r="132" spans="1:10" x14ac:dyDescent="0.25">
      <c r="A132" s="14"/>
      <c r="B132" s="15"/>
      <c r="C132" s="16"/>
      <c r="D132" s="13"/>
      <c r="E132" s="17"/>
      <c r="F132" s="18" t="str">
        <f t="shared" si="2"/>
        <v/>
      </c>
      <c r="G132" s="19" t="str">
        <f>IF(OR(B132="",C132=""),"",IFERROR(C132-LOOKUP(2,1/($B$5:B131=B132),$C$5:C131),""))</f>
        <v/>
      </c>
      <c r="H132" s="20" t="str">
        <f t="shared" si="3"/>
        <v/>
      </c>
      <c r="I132" s="21" t="str">
        <f>IF(B132="","",IF(ISNA(MATCH(B132,Vehículos!$A$6:$A$55,0)),"VEHÍCULO NO CARGADO",IF(AND(G132&lt;&gt;"",N(G132)&lt;0),"KM RETROCEDE",IF(D132&gt;VLOOKUP(B132,Vehículos!$A$6:$D$55,3,FALSE),"LITROS &gt; TANQUE",IF(AND(H132&lt;&gt;"",N(H132)&gt;VLOOKUP(B132,Vehículos!$A$6:$D$55,4,FALSE)*(1+Vehículos!$C$3)),"CONSUMO ALTO","OK")))))</f>
        <v/>
      </c>
      <c r="J132" s="22"/>
    </row>
    <row r="133" spans="1:10" x14ac:dyDescent="0.25">
      <c r="A133" s="14"/>
      <c r="B133" s="15"/>
      <c r="C133" s="16"/>
      <c r="D133" s="13"/>
      <c r="E133" s="17"/>
      <c r="F133" s="18" t="str">
        <f t="shared" si="2"/>
        <v/>
      </c>
      <c r="G133" s="19" t="str">
        <f>IF(OR(B133="",C133=""),"",IFERROR(C133-LOOKUP(2,1/($B$5:B132=B133),$C$5:C132),""))</f>
        <v/>
      </c>
      <c r="H133" s="20" t="str">
        <f t="shared" si="3"/>
        <v/>
      </c>
      <c r="I133" s="21" t="str">
        <f>IF(B133="","",IF(ISNA(MATCH(B133,Vehículos!$A$6:$A$55,0)),"VEHÍCULO NO CARGADO",IF(AND(G133&lt;&gt;"",N(G133)&lt;0),"KM RETROCEDE",IF(D133&gt;VLOOKUP(B133,Vehículos!$A$6:$D$55,3,FALSE),"LITROS &gt; TANQUE",IF(AND(H133&lt;&gt;"",N(H133)&gt;VLOOKUP(B133,Vehículos!$A$6:$D$55,4,FALSE)*(1+Vehículos!$C$3)),"CONSUMO ALTO","OK")))))</f>
        <v/>
      </c>
      <c r="J133" s="22"/>
    </row>
    <row r="134" spans="1:10" x14ac:dyDescent="0.25">
      <c r="A134" s="14"/>
      <c r="B134" s="15"/>
      <c r="C134" s="16"/>
      <c r="D134" s="13"/>
      <c r="E134" s="17"/>
      <c r="F134" s="18" t="str">
        <f t="shared" ref="F134:F197" si="4">IF(OR(D134="",E134=""),"",D134*E134)</f>
        <v/>
      </c>
      <c r="G134" s="19" t="str">
        <f>IF(OR(B134="",C134=""),"",IFERROR(C134-LOOKUP(2,1/($B$5:B133=B134),$C$5:C133),""))</f>
        <v/>
      </c>
      <c r="H134" s="20" t="str">
        <f t="shared" ref="H134:H197" si="5">IF(OR(G134="",D134=""),"",IF(G134&gt;0,D134/G134*100,""))</f>
        <v/>
      </c>
      <c r="I134" s="21" t="str">
        <f>IF(B134="","",IF(ISNA(MATCH(B134,Vehículos!$A$6:$A$55,0)),"VEHÍCULO NO CARGADO",IF(AND(G134&lt;&gt;"",N(G134)&lt;0),"KM RETROCEDE",IF(D134&gt;VLOOKUP(B134,Vehículos!$A$6:$D$55,3,FALSE),"LITROS &gt; TANQUE",IF(AND(H134&lt;&gt;"",N(H134)&gt;VLOOKUP(B134,Vehículos!$A$6:$D$55,4,FALSE)*(1+Vehículos!$C$3)),"CONSUMO ALTO","OK")))))</f>
        <v/>
      </c>
      <c r="J134" s="22"/>
    </row>
    <row r="135" spans="1:10" x14ac:dyDescent="0.25">
      <c r="A135" s="14"/>
      <c r="B135" s="15"/>
      <c r="C135" s="16"/>
      <c r="D135" s="13"/>
      <c r="E135" s="17"/>
      <c r="F135" s="18" t="str">
        <f t="shared" si="4"/>
        <v/>
      </c>
      <c r="G135" s="19" t="str">
        <f>IF(OR(B135="",C135=""),"",IFERROR(C135-LOOKUP(2,1/($B$5:B134=B135),$C$5:C134),""))</f>
        <v/>
      </c>
      <c r="H135" s="20" t="str">
        <f t="shared" si="5"/>
        <v/>
      </c>
      <c r="I135" s="21" t="str">
        <f>IF(B135="","",IF(ISNA(MATCH(B135,Vehículos!$A$6:$A$55,0)),"VEHÍCULO NO CARGADO",IF(AND(G135&lt;&gt;"",N(G135)&lt;0),"KM RETROCEDE",IF(D135&gt;VLOOKUP(B135,Vehículos!$A$6:$D$55,3,FALSE),"LITROS &gt; TANQUE",IF(AND(H135&lt;&gt;"",N(H135)&gt;VLOOKUP(B135,Vehículos!$A$6:$D$55,4,FALSE)*(1+Vehículos!$C$3)),"CONSUMO ALTO","OK")))))</f>
        <v/>
      </c>
      <c r="J135" s="22"/>
    </row>
    <row r="136" spans="1:10" x14ac:dyDescent="0.25">
      <c r="A136" s="14"/>
      <c r="B136" s="15"/>
      <c r="C136" s="16"/>
      <c r="D136" s="13"/>
      <c r="E136" s="17"/>
      <c r="F136" s="18" t="str">
        <f t="shared" si="4"/>
        <v/>
      </c>
      <c r="G136" s="19" t="str">
        <f>IF(OR(B136="",C136=""),"",IFERROR(C136-LOOKUP(2,1/($B$5:B135=B136),$C$5:C135),""))</f>
        <v/>
      </c>
      <c r="H136" s="20" t="str">
        <f t="shared" si="5"/>
        <v/>
      </c>
      <c r="I136" s="21" t="str">
        <f>IF(B136="","",IF(ISNA(MATCH(B136,Vehículos!$A$6:$A$55,0)),"VEHÍCULO NO CARGADO",IF(AND(G136&lt;&gt;"",N(G136)&lt;0),"KM RETROCEDE",IF(D136&gt;VLOOKUP(B136,Vehículos!$A$6:$D$55,3,FALSE),"LITROS &gt; TANQUE",IF(AND(H136&lt;&gt;"",N(H136)&gt;VLOOKUP(B136,Vehículos!$A$6:$D$55,4,FALSE)*(1+Vehículos!$C$3)),"CONSUMO ALTO","OK")))))</f>
        <v/>
      </c>
      <c r="J136" s="22"/>
    </row>
    <row r="137" spans="1:10" x14ac:dyDescent="0.25">
      <c r="A137" s="14"/>
      <c r="B137" s="15"/>
      <c r="C137" s="16"/>
      <c r="D137" s="13"/>
      <c r="E137" s="17"/>
      <c r="F137" s="18" t="str">
        <f t="shared" si="4"/>
        <v/>
      </c>
      <c r="G137" s="19" t="str">
        <f>IF(OR(B137="",C137=""),"",IFERROR(C137-LOOKUP(2,1/($B$5:B136=B137),$C$5:C136),""))</f>
        <v/>
      </c>
      <c r="H137" s="20" t="str">
        <f t="shared" si="5"/>
        <v/>
      </c>
      <c r="I137" s="21" t="str">
        <f>IF(B137="","",IF(ISNA(MATCH(B137,Vehículos!$A$6:$A$55,0)),"VEHÍCULO NO CARGADO",IF(AND(G137&lt;&gt;"",N(G137)&lt;0),"KM RETROCEDE",IF(D137&gt;VLOOKUP(B137,Vehículos!$A$6:$D$55,3,FALSE),"LITROS &gt; TANQUE",IF(AND(H137&lt;&gt;"",N(H137)&gt;VLOOKUP(B137,Vehículos!$A$6:$D$55,4,FALSE)*(1+Vehículos!$C$3)),"CONSUMO ALTO","OK")))))</f>
        <v/>
      </c>
      <c r="J137" s="22"/>
    </row>
    <row r="138" spans="1:10" x14ac:dyDescent="0.25">
      <c r="A138" s="14"/>
      <c r="B138" s="15"/>
      <c r="C138" s="16"/>
      <c r="D138" s="13"/>
      <c r="E138" s="17"/>
      <c r="F138" s="18" t="str">
        <f t="shared" si="4"/>
        <v/>
      </c>
      <c r="G138" s="19" t="str">
        <f>IF(OR(B138="",C138=""),"",IFERROR(C138-LOOKUP(2,1/($B$5:B137=B138),$C$5:C137),""))</f>
        <v/>
      </c>
      <c r="H138" s="20" t="str">
        <f t="shared" si="5"/>
        <v/>
      </c>
      <c r="I138" s="21" t="str">
        <f>IF(B138="","",IF(ISNA(MATCH(B138,Vehículos!$A$6:$A$55,0)),"VEHÍCULO NO CARGADO",IF(AND(G138&lt;&gt;"",N(G138)&lt;0),"KM RETROCEDE",IF(D138&gt;VLOOKUP(B138,Vehículos!$A$6:$D$55,3,FALSE),"LITROS &gt; TANQUE",IF(AND(H138&lt;&gt;"",N(H138)&gt;VLOOKUP(B138,Vehículos!$A$6:$D$55,4,FALSE)*(1+Vehículos!$C$3)),"CONSUMO ALTO","OK")))))</f>
        <v/>
      </c>
      <c r="J138" s="22"/>
    </row>
    <row r="139" spans="1:10" x14ac:dyDescent="0.25">
      <c r="A139" s="14"/>
      <c r="B139" s="15"/>
      <c r="C139" s="16"/>
      <c r="D139" s="13"/>
      <c r="E139" s="17"/>
      <c r="F139" s="18" t="str">
        <f t="shared" si="4"/>
        <v/>
      </c>
      <c r="G139" s="19" t="str">
        <f>IF(OR(B139="",C139=""),"",IFERROR(C139-LOOKUP(2,1/($B$5:B138=B139),$C$5:C138),""))</f>
        <v/>
      </c>
      <c r="H139" s="20" t="str">
        <f t="shared" si="5"/>
        <v/>
      </c>
      <c r="I139" s="21" t="str">
        <f>IF(B139="","",IF(ISNA(MATCH(B139,Vehículos!$A$6:$A$55,0)),"VEHÍCULO NO CARGADO",IF(AND(G139&lt;&gt;"",N(G139)&lt;0),"KM RETROCEDE",IF(D139&gt;VLOOKUP(B139,Vehículos!$A$6:$D$55,3,FALSE),"LITROS &gt; TANQUE",IF(AND(H139&lt;&gt;"",N(H139)&gt;VLOOKUP(B139,Vehículos!$A$6:$D$55,4,FALSE)*(1+Vehículos!$C$3)),"CONSUMO ALTO","OK")))))</f>
        <v/>
      </c>
      <c r="J139" s="22"/>
    </row>
    <row r="140" spans="1:10" x14ac:dyDescent="0.25">
      <c r="A140" s="14"/>
      <c r="B140" s="15"/>
      <c r="C140" s="16"/>
      <c r="D140" s="13"/>
      <c r="E140" s="17"/>
      <c r="F140" s="18" t="str">
        <f t="shared" si="4"/>
        <v/>
      </c>
      <c r="G140" s="19" t="str">
        <f>IF(OR(B140="",C140=""),"",IFERROR(C140-LOOKUP(2,1/($B$5:B139=B140),$C$5:C139),""))</f>
        <v/>
      </c>
      <c r="H140" s="20" t="str">
        <f t="shared" si="5"/>
        <v/>
      </c>
      <c r="I140" s="21" t="str">
        <f>IF(B140="","",IF(ISNA(MATCH(B140,Vehículos!$A$6:$A$55,0)),"VEHÍCULO NO CARGADO",IF(AND(G140&lt;&gt;"",N(G140)&lt;0),"KM RETROCEDE",IF(D140&gt;VLOOKUP(B140,Vehículos!$A$6:$D$55,3,FALSE),"LITROS &gt; TANQUE",IF(AND(H140&lt;&gt;"",N(H140)&gt;VLOOKUP(B140,Vehículos!$A$6:$D$55,4,FALSE)*(1+Vehículos!$C$3)),"CONSUMO ALTO","OK")))))</f>
        <v/>
      </c>
      <c r="J140" s="22"/>
    </row>
    <row r="141" spans="1:10" x14ac:dyDescent="0.25">
      <c r="A141" s="14"/>
      <c r="B141" s="15"/>
      <c r="C141" s="16"/>
      <c r="D141" s="13"/>
      <c r="E141" s="17"/>
      <c r="F141" s="18" t="str">
        <f t="shared" si="4"/>
        <v/>
      </c>
      <c r="G141" s="19" t="str">
        <f>IF(OR(B141="",C141=""),"",IFERROR(C141-LOOKUP(2,1/($B$5:B140=B141),$C$5:C140),""))</f>
        <v/>
      </c>
      <c r="H141" s="20" t="str">
        <f t="shared" si="5"/>
        <v/>
      </c>
      <c r="I141" s="21" t="str">
        <f>IF(B141="","",IF(ISNA(MATCH(B141,Vehículos!$A$6:$A$55,0)),"VEHÍCULO NO CARGADO",IF(AND(G141&lt;&gt;"",N(G141)&lt;0),"KM RETROCEDE",IF(D141&gt;VLOOKUP(B141,Vehículos!$A$6:$D$55,3,FALSE),"LITROS &gt; TANQUE",IF(AND(H141&lt;&gt;"",N(H141)&gt;VLOOKUP(B141,Vehículos!$A$6:$D$55,4,FALSE)*(1+Vehículos!$C$3)),"CONSUMO ALTO","OK")))))</f>
        <v/>
      </c>
      <c r="J141" s="22"/>
    </row>
    <row r="142" spans="1:10" x14ac:dyDescent="0.25">
      <c r="A142" s="14"/>
      <c r="B142" s="15"/>
      <c r="C142" s="16"/>
      <c r="D142" s="13"/>
      <c r="E142" s="17"/>
      <c r="F142" s="18" t="str">
        <f t="shared" si="4"/>
        <v/>
      </c>
      <c r="G142" s="19" t="str">
        <f>IF(OR(B142="",C142=""),"",IFERROR(C142-LOOKUP(2,1/($B$5:B141=B142),$C$5:C141),""))</f>
        <v/>
      </c>
      <c r="H142" s="20" t="str">
        <f t="shared" si="5"/>
        <v/>
      </c>
      <c r="I142" s="21" t="str">
        <f>IF(B142="","",IF(ISNA(MATCH(B142,Vehículos!$A$6:$A$55,0)),"VEHÍCULO NO CARGADO",IF(AND(G142&lt;&gt;"",N(G142)&lt;0),"KM RETROCEDE",IF(D142&gt;VLOOKUP(B142,Vehículos!$A$6:$D$55,3,FALSE),"LITROS &gt; TANQUE",IF(AND(H142&lt;&gt;"",N(H142)&gt;VLOOKUP(B142,Vehículos!$A$6:$D$55,4,FALSE)*(1+Vehículos!$C$3)),"CONSUMO ALTO","OK")))))</f>
        <v/>
      </c>
      <c r="J142" s="22"/>
    </row>
    <row r="143" spans="1:10" x14ac:dyDescent="0.25">
      <c r="A143" s="14"/>
      <c r="B143" s="15"/>
      <c r="C143" s="16"/>
      <c r="D143" s="13"/>
      <c r="E143" s="17"/>
      <c r="F143" s="18" t="str">
        <f t="shared" si="4"/>
        <v/>
      </c>
      <c r="G143" s="19" t="str">
        <f>IF(OR(B143="",C143=""),"",IFERROR(C143-LOOKUP(2,1/($B$5:B142=B143),$C$5:C142),""))</f>
        <v/>
      </c>
      <c r="H143" s="20" t="str">
        <f t="shared" si="5"/>
        <v/>
      </c>
      <c r="I143" s="21" t="str">
        <f>IF(B143="","",IF(ISNA(MATCH(B143,Vehículos!$A$6:$A$55,0)),"VEHÍCULO NO CARGADO",IF(AND(G143&lt;&gt;"",N(G143)&lt;0),"KM RETROCEDE",IF(D143&gt;VLOOKUP(B143,Vehículos!$A$6:$D$55,3,FALSE),"LITROS &gt; TANQUE",IF(AND(H143&lt;&gt;"",N(H143)&gt;VLOOKUP(B143,Vehículos!$A$6:$D$55,4,FALSE)*(1+Vehículos!$C$3)),"CONSUMO ALTO","OK")))))</f>
        <v/>
      </c>
      <c r="J143" s="22"/>
    </row>
    <row r="144" spans="1:10" x14ac:dyDescent="0.25">
      <c r="A144" s="14"/>
      <c r="B144" s="15"/>
      <c r="C144" s="16"/>
      <c r="D144" s="13"/>
      <c r="E144" s="17"/>
      <c r="F144" s="18" t="str">
        <f t="shared" si="4"/>
        <v/>
      </c>
      <c r="G144" s="19" t="str">
        <f>IF(OR(B144="",C144=""),"",IFERROR(C144-LOOKUP(2,1/($B$5:B143=B144),$C$5:C143),""))</f>
        <v/>
      </c>
      <c r="H144" s="20" t="str">
        <f t="shared" si="5"/>
        <v/>
      </c>
      <c r="I144" s="21" t="str">
        <f>IF(B144="","",IF(ISNA(MATCH(B144,Vehículos!$A$6:$A$55,0)),"VEHÍCULO NO CARGADO",IF(AND(G144&lt;&gt;"",N(G144)&lt;0),"KM RETROCEDE",IF(D144&gt;VLOOKUP(B144,Vehículos!$A$6:$D$55,3,FALSE),"LITROS &gt; TANQUE",IF(AND(H144&lt;&gt;"",N(H144)&gt;VLOOKUP(B144,Vehículos!$A$6:$D$55,4,FALSE)*(1+Vehículos!$C$3)),"CONSUMO ALTO","OK")))))</f>
        <v/>
      </c>
      <c r="J144" s="22"/>
    </row>
    <row r="145" spans="1:10" x14ac:dyDescent="0.25">
      <c r="A145" s="14"/>
      <c r="B145" s="15"/>
      <c r="C145" s="16"/>
      <c r="D145" s="13"/>
      <c r="E145" s="17"/>
      <c r="F145" s="18" t="str">
        <f t="shared" si="4"/>
        <v/>
      </c>
      <c r="G145" s="19" t="str">
        <f>IF(OR(B145="",C145=""),"",IFERROR(C145-LOOKUP(2,1/($B$5:B144=B145),$C$5:C144),""))</f>
        <v/>
      </c>
      <c r="H145" s="20" t="str">
        <f t="shared" si="5"/>
        <v/>
      </c>
      <c r="I145" s="21" t="str">
        <f>IF(B145="","",IF(ISNA(MATCH(B145,Vehículos!$A$6:$A$55,0)),"VEHÍCULO NO CARGADO",IF(AND(G145&lt;&gt;"",N(G145)&lt;0),"KM RETROCEDE",IF(D145&gt;VLOOKUP(B145,Vehículos!$A$6:$D$55,3,FALSE),"LITROS &gt; TANQUE",IF(AND(H145&lt;&gt;"",N(H145)&gt;VLOOKUP(B145,Vehículos!$A$6:$D$55,4,FALSE)*(1+Vehículos!$C$3)),"CONSUMO ALTO","OK")))))</f>
        <v/>
      </c>
      <c r="J145" s="22"/>
    </row>
    <row r="146" spans="1:10" x14ac:dyDescent="0.25">
      <c r="A146" s="14"/>
      <c r="B146" s="15"/>
      <c r="C146" s="16"/>
      <c r="D146" s="13"/>
      <c r="E146" s="17"/>
      <c r="F146" s="18" t="str">
        <f t="shared" si="4"/>
        <v/>
      </c>
      <c r="G146" s="19" t="str">
        <f>IF(OR(B146="",C146=""),"",IFERROR(C146-LOOKUP(2,1/($B$5:B145=B146),$C$5:C145),""))</f>
        <v/>
      </c>
      <c r="H146" s="20" t="str">
        <f t="shared" si="5"/>
        <v/>
      </c>
      <c r="I146" s="21" t="str">
        <f>IF(B146="","",IF(ISNA(MATCH(B146,Vehículos!$A$6:$A$55,0)),"VEHÍCULO NO CARGADO",IF(AND(G146&lt;&gt;"",N(G146)&lt;0),"KM RETROCEDE",IF(D146&gt;VLOOKUP(B146,Vehículos!$A$6:$D$55,3,FALSE),"LITROS &gt; TANQUE",IF(AND(H146&lt;&gt;"",N(H146)&gt;VLOOKUP(B146,Vehículos!$A$6:$D$55,4,FALSE)*(1+Vehículos!$C$3)),"CONSUMO ALTO","OK")))))</f>
        <v/>
      </c>
      <c r="J146" s="22"/>
    </row>
    <row r="147" spans="1:10" x14ac:dyDescent="0.25">
      <c r="A147" s="14"/>
      <c r="B147" s="15"/>
      <c r="C147" s="16"/>
      <c r="D147" s="13"/>
      <c r="E147" s="17"/>
      <c r="F147" s="18" t="str">
        <f t="shared" si="4"/>
        <v/>
      </c>
      <c r="G147" s="19" t="str">
        <f>IF(OR(B147="",C147=""),"",IFERROR(C147-LOOKUP(2,1/($B$5:B146=B147),$C$5:C146),""))</f>
        <v/>
      </c>
      <c r="H147" s="20" t="str">
        <f t="shared" si="5"/>
        <v/>
      </c>
      <c r="I147" s="21" t="str">
        <f>IF(B147="","",IF(ISNA(MATCH(B147,Vehículos!$A$6:$A$55,0)),"VEHÍCULO NO CARGADO",IF(AND(G147&lt;&gt;"",N(G147)&lt;0),"KM RETROCEDE",IF(D147&gt;VLOOKUP(B147,Vehículos!$A$6:$D$55,3,FALSE),"LITROS &gt; TANQUE",IF(AND(H147&lt;&gt;"",N(H147)&gt;VLOOKUP(B147,Vehículos!$A$6:$D$55,4,FALSE)*(1+Vehículos!$C$3)),"CONSUMO ALTO","OK")))))</f>
        <v/>
      </c>
      <c r="J147" s="22"/>
    </row>
    <row r="148" spans="1:10" x14ac:dyDescent="0.25">
      <c r="A148" s="14"/>
      <c r="B148" s="15"/>
      <c r="C148" s="16"/>
      <c r="D148" s="13"/>
      <c r="E148" s="17"/>
      <c r="F148" s="18" t="str">
        <f t="shared" si="4"/>
        <v/>
      </c>
      <c r="G148" s="19" t="str">
        <f>IF(OR(B148="",C148=""),"",IFERROR(C148-LOOKUP(2,1/($B$5:B147=B148),$C$5:C147),""))</f>
        <v/>
      </c>
      <c r="H148" s="20" t="str">
        <f t="shared" si="5"/>
        <v/>
      </c>
      <c r="I148" s="21" t="str">
        <f>IF(B148="","",IF(ISNA(MATCH(B148,Vehículos!$A$6:$A$55,0)),"VEHÍCULO NO CARGADO",IF(AND(G148&lt;&gt;"",N(G148)&lt;0),"KM RETROCEDE",IF(D148&gt;VLOOKUP(B148,Vehículos!$A$6:$D$55,3,FALSE),"LITROS &gt; TANQUE",IF(AND(H148&lt;&gt;"",N(H148)&gt;VLOOKUP(B148,Vehículos!$A$6:$D$55,4,FALSE)*(1+Vehículos!$C$3)),"CONSUMO ALTO","OK")))))</f>
        <v/>
      </c>
      <c r="J148" s="22"/>
    </row>
    <row r="149" spans="1:10" x14ac:dyDescent="0.25">
      <c r="A149" s="14"/>
      <c r="B149" s="15"/>
      <c r="C149" s="16"/>
      <c r="D149" s="13"/>
      <c r="E149" s="17"/>
      <c r="F149" s="18" t="str">
        <f t="shared" si="4"/>
        <v/>
      </c>
      <c r="G149" s="19" t="str">
        <f>IF(OR(B149="",C149=""),"",IFERROR(C149-LOOKUP(2,1/($B$5:B148=B149),$C$5:C148),""))</f>
        <v/>
      </c>
      <c r="H149" s="20" t="str">
        <f t="shared" si="5"/>
        <v/>
      </c>
      <c r="I149" s="21" t="str">
        <f>IF(B149="","",IF(ISNA(MATCH(B149,Vehículos!$A$6:$A$55,0)),"VEHÍCULO NO CARGADO",IF(AND(G149&lt;&gt;"",N(G149)&lt;0),"KM RETROCEDE",IF(D149&gt;VLOOKUP(B149,Vehículos!$A$6:$D$55,3,FALSE),"LITROS &gt; TANQUE",IF(AND(H149&lt;&gt;"",N(H149)&gt;VLOOKUP(B149,Vehículos!$A$6:$D$55,4,FALSE)*(1+Vehículos!$C$3)),"CONSUMO ALTO","OK")))))</f>
        <v/>
      </c>
      <c r="J149" s="22"/>
    </row>
    <row r="150" spans="1:10" x14ac:dyDescent="0.25">
      <c r="A150" s="14"/>
      <c r="B150" s="15"/>
      <c r="C150" s="16"/>
      <c r="D150" s="13"/>
      <c r="E150" s="17"/>
      <c r="F150" s="18" t="str">
        <f t="shared" si="4"/>
        <v/>
      </c>
      <c r="G150" s="19" t="str">
        <f>IF(OR(B150="",C150=""),"",IFERROR(C150-LOOKUP(2,1/($B$5:B149=B150),$C$5:C149),""))</f>
        <v/>
      </c>
      <c r="H150" s="20" t="str">
        <f t="shared" si="5"/>
        <v/>
      </c>
      <c r="I150" s="21" t="str">
        <f>IF(B150="","",IF(ISNA(MATCH(B150,Vehículos!$A$6:$A$55,0)),"VEHÍCULO NO CARGADO",IF(AND(G150&lt;&gt;"",N(G150)&lt;0),"KM RETROCEDE",IF(D150&gt;VLOOKUP(B150,Vehículos!$A$6:$D$55,3,FALSE),"LITROS &gt; TANQUE",IF(AND(H150&lt;&gt;"",N(H150)&gt;VLOOKUP(B150,Vehículos!$A$6:$D$55,4,FALSE)*(1+Vehículos!$C$3)),"CONSUMO ALTO","OK")))))</f>
        <v/>
      </c>
      <c r="J150" s="22"/>
    </row>
    <row r="151" spans="1:10" x14ac:dyDescent="0.25">
      <c r="A151" s="14"/>
      <c r="B151" s="15"/>
      <c r="C151" s="16"/>
      <c r="D151" s="13"/>
      <c r="E151" s="17"/>
      <c r="F151" s="18" t="str">
        <f t="shared" si="4"/>
        <v/>
      </c>
      <c r="G151" s="19" t="str">
        <f>IF(OR(B151="",C151=""),"",IFERROR(C151-LOOKUP(2,1/($B$5:B150=B151),$C$5:C150),""))</f>
        <v/>
      </c>
      <c r="H151" s="20" t="str">
        <f t="shared" si="5"/>
        <v/>
      </c>
      <c r="I151" s="21" t="str">
        <f>IF(B151="","",IF(ISNA(MATCH(B151,Vehículos!$A$6:$A$55,0)),"VEHÍCULO NO CARGADO",IF(AND(G151&lt;&gt;"",N(G151)&lt;0),"KM RETROCEDE",IF(D151&gt;VLOOKUP(B151,Vehículos!$A$6:$D$55,3,FALSE),"LITROS &gt; TANQUE",IF(AND(H151&lt;&gt;"",N(H151)&gt;VLOOKUP(B151,Vehículos!$A$6:$D$55,4,FALSE)*(1+Vehículos!$C$3)),"CONSUMO ALTO","OK")))))</f>
        <v/>
      </c>
      <c r="J151" s="22"/>
    </row>
    <row r="152" spans="1:10" x14ac:dyDescent="0.25">
      <c r="A152" s="14"/>
      <c r="B152" s="15"/>
      <c r="C152" s="16"/>
      <c r="D152" s="13"/>
      <c r="E152" s="17"/>
      <c r="F152" s="18" t="str">
        <f t="shared" si="4"/>
        <v/>
      </c>
      <c r="G152" s="19" t="str">
        <f>IF(OR(B152="",C152=""),"",IFERROR(C152-LOOKUP(2,1/($B$5:B151=B152),$C$5:C151),""))</f>
        <v/>
      </c>
      <c r="H152" s="20" t="str">
        <f t="shared" si="5"/>
        <v/>
      </c>
      <c r="I152" s="21" t="str">
        <f>IF(B152="","",IF(ISNA(MATCH(B152,Vehículos!$A$6:$A$55,0)),"VEHÍCULO NO CARGADO",IF(AND(G152&lt;&gt;"",N(G152)&lt;0),"KM RETROCEDE",IF(D152&gt;VLOOKUP(B152,Vehículos!$A$6:$D$55,3,FALSE),"LITROS &gt; TANQUE",IF(AND(H152&lt;&gt;"",N(H152)&gt;VLOOKUP(B152,Vehículos!$A$6:$D$55,4,FALSE)*(1+Vehículos!$C$3)),"CONSUMO ALTO","OK")))))</f>
        <v/>
      </c>
      <c r="J152" s="22"/>
    </row>
    <row r="153" spans="1:10" x14ac:dyDescent="0.25">
      <c r="A153" s="14"/>
      <c r="B153" s="15"/>
      <c r="C153" s="16"/>
      <c r="D153" s="13"/>
      <c r="E153" s="17"/>
      <c r="F153" s="18" t="str">
        <f t="shared" si="4"/>
        <v/>
      </c>
      <c r="G153" s="19" t="str">
        <f>IF(OR(B153="",C153=""),"",IFERROR(C153-LOOKUP(2,1/($B$5:B152=B153),$C$5:C152),""))</f>
        <v/>
      </c>
      <c r="H153" s="20" t="str">
        <f t="shared" si="5"/>
        <v/>
      </c>
      <c r="I153" s="21" t="str">
        <f>IF(B153="","",IF(ISNA(MATCH(B153,Vehículos!$A$6:$A$55,0)),"VEHÍCULO NO CARGADO",IF(AND(G153&lt;&gt;"",N(G153)&lt;0),"KM RETROCEDE",IF(D153&gt;VLOOKUP(B153,Vehículos!$A$6:$D$55,3,FALSE),"LITROS &gt; TANQUE",IF(AND(H153&lt;&gt;"",N(H153)&gt;VLOOKUP(B153,Vehículos!$A$6:$D$55,4,FALSE)*(1+Vehículos!$C$3)),"CONSUMO ALTO","OK")))))</f>
        <v/>
      </c>
      <c r="J153" s="22"/>
    </row>
    <row r="154" spans="1:10" x14ac:dyDescent="0.25">
      <c r="A154" s="14"/>
      <c r="B154" s="15"/>
      <c r="C154" s="16"/>
      <c r="D154" s="13"/>
      <c r="E154" s="17"/>
      <c r="F154" s="18" t="str">
        <f t="shared" si="4"/>
        <v/>
      </c>
      <c r="G154" s="19" t="str">
        <f>IF(OR(B154="",C154=""),"",IFERROR(C154-LOOKUP(2,1/($B$5:B153=B154),$C$5:C153),""))</f>
        <v/>
      </c>
      <c r="H154" s="20" t="str">
        <f t="shared" si="5"/>
        <v/>
      </c>
      <c r="I154" s="21" t="str">
        <f>IF(B154="","",IF(ISNA(MATCH(B154,Vehículos!$A$6:$A$55,0)),"VEHÍCULO NO CARGADO",IF(AND(G154&lt;&gt;"",N(G154)&lt;0),"KM RETROCEDE",IF(D154&gt;VLOOKUP(B154,Vehículos!$A$6:$D$55,3,FALSE),"LITROS &gt; TANQUE",IF(AND(H154&lt;&gt;"",N(H154)&gt;VLOOKUP(B154,Vehículos!$A$6:$D$55,4,FALSE)*(1+Vehículos!$C$3)),"CONSUMO ALTO","OK")))))</f>
        <v/>
      </c>
      <c r="J154" s="22"/>
    </row>
    <row r="155" spans="1:10" x14ac:dyDescent="0.25">
      <c r="A155" s="14"/>
      <c r="B155" s="15"/>
      <c r="C155" s="16"/>
      <c r="D155" s="13"/>
      <c r="E155" s="17"/>
      <c r="F155" s="18" t="str">
        <f t="shared" si="4"/>
        <v/>
      </c>
      <c r="G155" s="19" t="str">
        <f>IF(OR(B155="",C155=""),"",IFERROR(C155-LOOKUP(2,1/($B$5:B154=B155),$C$5:C154),""))</f>
        <v/>
      </c>
      <c r="H155" s="20" t="str">
        <f t="shared" si="5"/>
        <v/>
      </c>
      <c r="I155" s="21" t="str">
        <f>IF(B155="","",IF(ISNA(MATCH(B155,Vehículos!$A$6:$A$55,0)),"VEHÍCULO NO CARGADO",IF(AND(G155&lt;&gt;"",N(G155)&lt;0),"KM RETROCEDE",IF(D155&gt;VLOOKUP(B155,Vehículos!$A$6:$D$55,3,FALSE),"LITROS &gt; TANQUE",IF(AND(H155&lt;&gt;"",N(H155)&gt;VLOOKUP(B155,Vehículos!$A$6:$D$55,4,FALSE)*(1+Vehículos!$C$3)),"CONSUMO ALTO","OK")))))</f>
        <v/>
      </c>
      <c r="J155" s="22"/>
    </row>
    <row r="156" spans="1:10" x14ac:dyDescent="0.25">
      <c r="A156" s="14"/>
      <c r="B156" s="15"/>
      <c r="C156" s="16"/>
      <c r="D156" s="13"/>
      <c r="E156" s="17"/>
      <c r="F156" s="18" t="str">
        <f t="shared" si="4"/>
        <v/>
      </c>
      <c r="G156" s="19" t="str">
        <f>IF(OR(B156="",C156=""),"",IFERROR(C156-LOOKUP(2,1/($B$5:B155=B156),$C$5:C155),""))</f>
        <v/>
      </c>
      <c r="H156" s="20" t="str">
        <f t="shared" si="5"/>
        <v/>
      </c>
      <c r="I156" s="21" t="str">
        <f>IF(B156="","",IF(ISNA(MATCH(B156,Vehículos!$A$6:$A$55,0)),"VEHÍCULO NO CARGADO",IF(AND(G156&lt;&gt;"",N(G156)&lt;0),"KM RETROCEDE",IF(D156&gt;VLOOKUP(B156,Vehículos!$A$6:$D$55,3,FALSE),"LITROS &gt; TANQUE",IF(AND(H156&lt;&gt;"",N(H156)&gt;VLOOKUP(B156,Vehículos!$A$6:$D$55,4,FALSE)*(1+Vehículos!$C$3)),"CONSUMO ALTO","OK")))))</f>
        <v/>
      </c>
      <c r="J156" s="22"/>
    </row>
    <row r="157" spans="1:10" x14ac:dyDescent="0.25">
      <c r="A157" s="14"/>
      <c r="B157" s="15"/>
      <c r="C157" s="16"/>
      <c r="D157" s="13"/>
      <c r="E157" s="17"/>
      <c r="F157" s="18" t="str">
        <f t="shared" si="4"/>
        <v/>
      </c>
      <c r="G157" s="19" t="str">
        <f>IF(OR(B157="",C157=""),"",IFERROR(C157-LOOKUP(2,1/($B$5:B156=B157),$C$5:C156),""))</f>
        <v/>
      </c>
      <c r="H157" s="20" t="str">
        <f t="shared" si="5"/>
        <v/>
      </c>
      <c r="I157" s="21" t="str">
        <f>IF(B157="","",IF(ISNA(MATCH(B157,Vehículos!$A$6:$A$55,0)),"VEHÍCULO NO CARGADO",IF(AND(G157&lt;&gt;"",N(G157)&lt;0),"KM RETROCEDE",IF(D157&gt;VLOOKUP(B157,Vehículos!$A$6:$D$55,3,FALSE),"LITROS &gt; TANQUE",IF(AND(H157&lt;&gt;"",N(H157)&gt;VLOOKUP(B157,Vehículos!$A$6:$D$55,4,FALSE)*(1+Vehículos!$C$3)),"CONSUMO ALTO","OK")))))</f>
        <v/>
      </c>
      <c r="J157" s="22"/>
    </row>
    <row r="158" spans="1:10" x14ac:dyDescent="0.25">
      <c r="A158" s="14"/>
      <c r="B158" s="15"/>
      <c r="C158" s="16"/>
      <c r="D158" s="13"/>
      <c r="E158" s="17"/>
      <c r="F158" s="18" t="str">
        <f t="shared" si="4"/>
        <v/>
      </c>
      <c r="G158" s="19" t="str">
        <f>IF(OR(B158="",C158=""),"",IFERROR(C158-LOOKUP(2,1/($B$5:B157=B158),$C$5:C157),""))</f>
        <v/>
      </c>
      <c r="H158" s="20" t="str">
        <f t="shared" si="5"/>
        <v/>
      </c>
      <c r="I158" s="21" t="str">
        <f>IF(B158="","",IF(ISNA(MATCH(B158,Vehículos!$A$6:$A$55,0)),"VEHÍCULO NO CARGADO",IF(AND(G158&lt;&gt;"",N(G158)&lt;0),"KM RETROCEDE",IF(D158&gt;VLOOKUP(B158,Vehículos!$A$6:$D$55,3,FALSE),"LITROS &gt; TANQUE",IF(AND(H158&lt;&gt;"",N(H158)&gt;VLOOKUP(B158,Vehículos!$A$6:$D$55,4,FALSE)*(1+Vehículos!$C$3)),"CONSUMO ALTO","OK")))))</f>
        <v/>
      </c>
      <c r="J158" s="22"/>
    </row>
    <row r="159" spans="1:10" x14ac:dyDescent="0.25">
      <c r="A159" s="14"/>
      <c r="B159" s="15"/>
      <c r="C159" s="16"/>
      <c r="D159" s="13"/>
      <c r="E159" s="17"/>
      <c r="F159" s="18" t="str">
        <f t="shared" si="4"/>
        <v/>
      </c>
      <c r="G159" s="19" t="str">
        <f>IF(OR(B159="",C159=""),"",IFERROR(C159-LOOKUP(2,1/($B$5:B158=B159),$C$5:C158),""))</f>
        <v/>
      </c>
      <c r="H159" s="20" t="str">
        <f t="shared" si="5"/>
        <v/>
      </c>
      <c r="I159" s="21" t="str">
        <f>IF(B159="","",IF(ISNA(MATCH(B159,Vehículos!$A$6:$A$55,0)),"VEHÍCULO NO CARGADO",IF(AND(G159&lt;&gt;"",N(G159)&lt;0),"KM RETROCEDE",IF(D159&gt;VLOOKUP(B159,Vehículos!$A$6:$D$55,3,FALSE),"LITROS &gt; TANQUE",IF(AND(H159&lt;&gt;"",N(H159)&gt;VLOOKUP(B159,Vehículos!$A$6:$D$55,4,FALSE)*(1+Vehículos!$C$3)),"CONSUMO ALTO","OK")))))</f>
        <v/>
      </c>
      <c r="J159" s="22"/>
    </row>
    <row r="160" spans="1:10" x14ac:dyDescent="0.25">
      <c r="A160" s="14"/>
      <c r="B160" s="15"/>
      <c r="C160" s="16"/>
      <c r="D160" s="13"/>
      <c r="E160" s="17"/>
      <c r="F160" s="18" t="str">
        <f t="shared" si="4"/>
        <v/>
      </c>
      <c r="G160" s="19" t="str">
        <f>IF(OR(B160="",C160=""),"",IFERROR(C160-LOOKUP(2,1/($B$5:B159=B160),$C$5:C159),""))</f>
        <v/>
      </c>
      <c r="H160" s="20" t="str">
        <f t="shared" si="5"/>
        <v/>
      </c>
      <c r="I160" s="21" t="str">
        <f>IF(B160="","",IF(ISNA(MATCH(B160,Vehículos!$A$6:$A$55,0)),"VEHÍCULO NO CARGADO",IF(AND(G160&lt;&gt;"",N(G160)&lt;0),"KM RETROCEDE",IF(D160&gt;VLOOKUP(B160,Vehículos!$A$6:$D$55,3,FALSE),"LITROS &gt; TANQUE",IF(AND(H160&lt;&gt;"",N(H160)&gt;VLOOKUP(B160,Vehículos!$A$6:$D$55,4,FALSE)*(1+Vehículos!$C$3)),"CONSUMO ALTO","OK")))))</f>
        <v/>
      </c>
      <c r="J160" s="22"/>
    </row>
    <row r="161" spans="1:10" x14ac:dyDescent="0.25">
      <c r="A161" s="14"/>
      <c r="B161" s="15"/>
      <c r="C161" s="16"/>
      <c r="D161" s="13"/>
      <c r="E161" s="17"/>
      <c r="F161" s="18" t="str">
        <f t="shared" si="4"/>
        <v/>
      </c>
      <c r="G161" s="19" t="str">
        <f>IF(OR(B161="",C161=""),"",IFERROR(C161-LOOKUP(2,1/($B$5:B160=B161),$C$5:C160),""))</f>
        <v/>
      </c>
      <c r="H161" s="20" t="str">
        <f t="shared" si="5"/>
        <v/>
      </c>
      <c r="I161" s="21" t="str">
        <f>IF(B161="","",IF(ISNA(MATCH(B161,Vehículos!$A$6:$A$55,0)),"VEHÍCULO NO CARGADO",IF(AND(G161&lt;&gt;"",N(G161)&lt;0),"KM RETROCEDE",IF(D161&gt;VLOOKUP(B161,Vehículos!$A$6:$D$55,3,FALSE),"LITROS &gt; TANQUE",IF(AND(H161&lt;&gt;"",N(H161)&gt;VLOOKUP(B161,Vehículos!$A$6:$D$55,4,FALSE)*(1+Vehículos!$C$3)),"CONSUMO ALTO","OK")))))</f>
        <v/>
      </c>
      <c r="J161" s="22"/>
    </row>
    <row r="162" spans="1:10" x14ac:dyDescent="0.25">
      <c r="A162" s="14"/>
      <c r="B162" s="15"/>
      <c r="C162" s="16"/>
      <c r="D162" s="13"/>
      <c r="E162" s="17"/>
      <c r="F162" s="18" t="str">
        <f t="shared" si="4"/>
        <v/>
      </c>
      <c r="G162" s="19" t="str">
        <f>IF(OR(B162="",C162=""),"",IFERROR(C162-LOOKUP(2,1/($B$5:B161=B162),$C$5:C161),""))</f>
        <v/>
      </c>
      <c r="H162" s="20" t="str">
        <f t="shared" si="5"/>
        <v/>
      </c>
      <c r="I162" s="21" t="str">
        <f>IF(B162="","",IF(ISNA(MATCH(B162,Vehículos!$A$6:$A$55,0)),"VEHÍCULO NO CARGADO",IF(AND(G162&lt;&gt;"",N(G162)&lt;0),"KM RETROCEDE",IF(D162&gt;VLOOKUP(B162,Vehículos!$A$6:$D$55,3,FALSE),"LITROS &gt; TANQUE",IF(AND(H162&lt;&gt;"",N(H162)&gt;VLOOKUP(B162,Vehículos!$A$6:$D$55,4,FALSE)*(1+Vehículos!$C$3)),"CONSUMO ALTO","OK")))))</f>
        <v/>
      </c>
      <c r="J162" s="22"/>
    </row>
    <row r="163" spans="1:10" x14ac:dyDescent="0.25">
      <c r="A163" s="14"/>
      <c r="B163" s="15"/>
      <c r="C163" s="16"/>
      <c r="D163" s="13"/>
      <c r="E163" s="17"/>
      <c r="F163" s="18" t="str">
        <f t="shared" si="4"/>
        <v/>
      </c>
      <c r="G163" s="19" t="str">
        <f>IF(OR(B163="",C163=""),"",IFERROR(C163-LOOKUP(2,1/($B$5:B162=B163),$C$5:C162),""))</f>
        <v/>
      </c>
      <c r="H163" s="20" t="str">
        <f t="shared" si="5"/>
        <v/>
      </c>
      <c r="I163" s="21" t="str">
        <f>IF(B163="","",IF(ISNA(MATCH(B163,Vehículos!$A$6:$A$55,0)),"VEHÍCULO NO CARGADO",IF(AND(G163&lt;&gt;"",N(G163)&lt;0),"KM RETROCEDE",IF(D163&gt;VLOOKUP(B163,Vehículos!$A$6:$D$55,3,FALSE),"LITROS &gt; TANQUE",IF(AND(H163&lt;&gt;"",N(H163)&gt;VLOOKUP(B163,Vehículos!$A$6:$D$55,4,FALSE)*(1+Vehículos!$C$3)),"CONSUMO ALTO","OK")))))</f>
        <v/>
      </c>
      <c r="J163" s="22"/>
    </row>
    <row r="164" spans="1:10" x14ac:dyDescent="0.25">
      <c r="A164" s="14"/>
      <c r="B164" s="15"/>
      <c r="C164" s="16"/>
      <c r="D164" s="13"/>
      <c r="E164" s="17"/>
      <c r="F164" s="18" t="str">
        <f t="shared" si="4"/>
        <v/>
      </c>
      <c r="G164" s="19" t="str">
        <f>IF(OR(B164="",C164=""),"",IFERROR(C164-LOOKUP(2,1/($B$5:B163=B164),$C$5:C163),""))</f>
        <v/>
      </c>
      <c r="H164" s="20" t="str">
        <f t="shared" si="5"/>
        <v/>
      </c>
      <c r="I164" s="21" t="str">
        <f>IF(B164="","",IF(ISNA(MATCH(B164,Vehículos!$A$6:$A$55,0)),"VEHÍCULO NO CARGADO",IF(AND(G164&lt;&gt;"",N(G164)&lt;0),"KM RETROCEDE",IF(D164&gt;VLOOKUP(B164,Vehículos!$A$6:$D$55,3,FALSE),"LITROS &gt; TANQUE",IF(AND(H164&lt;&gt;"",N(H164)&gt;VLOOKUP(B164,Vehículos!$A$6:$D$55,4,FALSE)*(1+Vehículos!$C$3)),"CONSUMO ALTO","OK")))))</f>
        <v/>
      </c>
      <c r="J164" s="22"/>
    </row>
    <row r="165" spans="1:10" x14ac:dyDescent="0.25">
      <c r="A165" s="14"/>
      <c r="B165" s="15"/>
      <c r="C165" s="16"/>
      <c r="D165" s="13"/>
      <c r="E165" s="17"/>
      <c r="F165" s="18" t="str">
        <f t="shared" si="4"/>
        <v/>
      </c>
      <c r="G165" s="19" t="str">
        <f>IF(OR(B165="",C165=""),"",IFERROR(C165-LOOKUP(2,1/($B$5:B164=B165),$C$5:C164),""))</f>
        <v/>
      </c>
      <c r="H165" s="20" t="str">
        <f t="shared" si="5"/>
        <v/>
      </c>
      <c r="I165" s="21" t="str">
        <f>IF(B165="","",IF(ISNA(MATCH(B165,Vehículos!$A$6:$A$55,0)),"VEHÍCULO NO CARGADO",IF(AND(G165&lt;&gt;"",N(G165)&lt;0),"KM RETROCEDE",IF(D165&gt;VLOOKUP(B165,Vehículos!$A$6:$D$55,3,FALSE),"LITROS &gt; TANQUE",IF(AND(H165&lt;&gt;"",N(H165)&gt;VLOOKUP(B165,Vehículos!$A$6:$D$55,4,FALSE)*(1+Vehículos!$C$3)),"CONSUMO ALTO","OK")))))</f>
        <v/>
      </c>
      <c r="J165" s="22"/>
    </row>
    <row r="166" spans="1:10" x14ac:dyDescent="0.25">
      <c r="A166" s="14"/>
      <c r="B166" s="15"/>
      <c r="C166" s="16"/>
      <c r="D166" s="13"/>
      <c r="E166" s="17"/>
      <c r="F166" s="18" t="str">
        <f t="shared" si="4"/>
        <v/>
      </c>
      <c r="G166" s="19" t="str">
        <f>IF(OR(B166="",C166=""),"",IFERROR(C166-LOOKUP(2,1/($B$5:B165=B166),$C$5:C165),""))</f>
        <v/>
      </c>
      <c r="H166" s="20" t="str">
        <f t="shared" si="5"/>
        <v/>
      </c>
      <c r="I166" s="21" t="str">
        <f>IF(B166="","",IF(ISNA(MATCH(B166,Vehículos!$A$6:$A$55,0)),"VEHÍCULO NO CARGADO",IF(AND(G166&lt;&gt;"",N(G166)&lt;0),"KM RETROCEDE",IF(D166&gt;VLOOKUP(B166,Vehículos!$A$6:$D$55,3,FALSE),"LITROS &gt; TANQUE",IF(AND(H166&lt;&gt;"",N(H166)&gt;VLOOKUP(B166,Vehículos!$A$6:$D$55,4,FALSE)*(1+Vehículos!$C$3)),"CONSUMO ALTO","OK")))))</f>
        <v/>
      </c>
      <c r="J166" s="22"/>
    </row>
    <row r="167" spans="1:10" x14ac:dyDescent="0.25">
      <c r="A167" s="14"/>
      <c r="B167" s="15"/>
      <c r="C167" s="16"/>
      <c r="D167" s="13"/>
      <c r="E167" s="17"/>
      <c r="F167" s="18" t="str">
        <f t="shared" si="4"/>
        <v/>
      </c>
      <c r="G167" s="19" t="str">
        <f>IF(OR(B167="",C167=""),"",IFERROR(C167-LOOKUP(2,1/($B$5:B166=B167),$C$5:C166),""))</f>
        <v/>
      </c>
      <c r="H167" s="20" t="str">
        <f t="shared" si="5"/>
        <v/>
      </c>
      <c r="I167" s="21" t="str">
        <f>IF(B167="","",IF(ISNA(MATCH(B167,Vehículos!$A$6:$A$55,0)),"VEHÍCULO NO CARGADO",IF(AND(G167&lt;&gt;"",N(G167)&lt;0),"KM RETROCEDE",IF(D167&gt;VLOOKUP(B167,Vehículos!$A$6:$D$55,3,FALSE),"LITROS &gt; TANQUE",IF(AND(H167&lt;&gt;"",N(H167)&gt;VLOOKUP(B167,Vehículos!$A$6:$D$55,4,FALSE)*(1+Vehículos!$C$3)),"CONSUMO ALTO","OK")))))</f>
        <v/>
      </c>
      <c r="J167" s="22"/>
    </row>
    <row r="168" spans="1:10" x14ac:dyDescent="0.25">
      <c r="A168" s="14"/>
      <c r="B168" s="15"/>
      <c r="C168" s="16"/>
      <c r="D168" s="13"/>
      <c r="E168" s="17"/>
      <c r="F168" s="18" t="str">
        <f t="shared" si="4"/>
        <v/>
      </c>
      <c r="G168" s="19" t="str">
        <f>IF(OR(B168="",C168=""),"",IFERROR(C168-LOOKUP(2,1/($B$5:B167=B168),$C$5:C167),""))</f>
        <v/>
      </c>
      <c r="H168" s="20" t="str">
        <f t="shared" si="5"/>
        <v/>
      </c>
      <c r="I168" s="21" t="str">
        <f>IF(B168="","",IF(ISNA(MATCH(B168,Vehículos!$A$6:$A$55,0)),"VEHÍCULO NO CARGADO",IF(AND(G168&lt;&gt;"",N(G168)&lt;0),"KM RETROCEDE",IF(D168&gt;VLOOKUP(B168,Vehículos!$A$6:$D$55,3,FALSE),"LITROS &gt; TANQUE",IF(AND(H168&lt;&gt;"",N(H168)&gt;VLOOKUP(B168,Vehículos!$A$6:$D$55,4,FALSE)*(1+Vehículos!$C$3)),"CONSUMO ALTO","OK")))))</f>
        <v/>
      </c>
      <c r="J168" s="22"/>
    </row>
    <row r="169" spans="1:10" x14ac:dyDescent="0.25">
      <c r="A169" s="14"/>
      <c r="B169" s="15"/>
      <c r="C169" s="16"/>
      <c r="D169" s="13"/>
      <c r="E169" s="17"/>
      <c r="F169" s="18" t="str">
        <f t="shared" si="4"/>
        <v/>
      </c>
      <c r="G169" s="19" t="str">
        <f>IF(OR(B169="",C169=""),"",IFERROR(C169-LOOKUP(2,1/($B$5:B168=B169),$C$5:C168),""))</f>
        <v/>
      </c>
      <c r="H169" s="20" t="str">
        <f t="shared" si="5"/>
        <v/>
      </c>
      <c r="I169" s="21" t="str">
        <f>IF(B169="","",IF(ISNA(MATCH(B169,Vehículos!$A$6:$A$55,0)),"VEHÍCULO NO CARGADO",IF(AND(G169&lt;&gt;"",N(G169)&lt;0),"KM RETROCEDE",IF(D169&gt;VLOOKUP(B169,Vehículos!$A$6:$D$55,3,FALSE),"LITROS &gt; TANQUE",IF(AND(H169&lt;&gt;"",N(H169)&gt;VLOOKUP(B169,Vehículos!$A$6:$D$55,4,FALSE)*(1+Vehículos!$C$3)),"CONSUMO ALTO","OK")))))</f>
        <v/>
      </c>
      <c r="J169" s="22"/>
    </row>
    <row r="170" spans="1:10" x14ac:dyDescent="0.25">
      <c r="A170" s="14"/>
      <c r="B170" s="15"/>
      <c r="C170" s="16"/>
      <c r="D170" s="13"/>
      <c r="E170" s="17"/>
      <c r="F170" s="18" t="str">
        <f t="shared" si="4"/>
        <v/>
      </c>
      <c r="G170" s="19" t="str">
        <f>IF(OR(B170="",C170=""),"",IFERROR(C170-LOOKUP(2,1/($B$5:B169=B170),$C$5:C169),""))</f>
        <v/>
      </c>
      <c r="H170" s="20" t="str">
        <f t="shared" si="5"/>
        <v/>
      </c>
      <c r="I170" s="21" t="str">
        <f>IF(B170="","",IF(ISNA(MATCH(B170,Vehículos!$A$6:$A$55,0)),"VEHÍCULO NO CARGADO",IF(AND(G170&lt;&gt;"",N(G170)&lt;0),"KM RETROCEDE",IF(D170&gt;VLOOKUP(B170,Vehículos!$A$6:$D$55,3,FALSE),"LITROS &gt; TANQUE",IF(AND(H170&lt;&gt;"",N(H170)&gt;VLOOKUP(B170,Vehículos!$A$6:$D$55,4,FALSE)*(1+Vehículos!$C$3)),"CONSUMO ALTO","OK")))))</f>
        <v/>
      </c>
      <c r="J170" s="22"/>
    </row>
    <row r="171" spans="1:10" x14ac:dyDescent="0.25">
      <c r="A171" s="14"/>
      <c r="B171" s="15"/>
      <c r="C171" s="16"/>
      <c r="D171" s="13"/>
      <c r="E171" s="17"/>
      <c r="F171" s="18" t="str">
        <f t="shared" si="4"/>
        <v/>
      </c>
      <c r="G171" s="19" t="str">
        <f>IF(OR(B171="",C171=""),"",IFERROR(C171-LOOKUP(2,1/($B$5:B170=B171),$C$5:C170),""))</f>
        <v/>
      </c>
      <c r="H171" s="20" t="str">
        <f t="shared" si="5"/>
        <v/>
      </c>
      <c r="I171" s="21" t="str">
        <f>IF(B171="","",IF(ISNA(MATCH(B171,Vehículos!$A$6:$A$55,0)),"VEHÍCULO NO CARGADO",IF(AND(G171&lt;&gt;"",N(G171)&lt;0),"KM RETROCEDE",IF(D171&gt;VLOOKUP(B171,Vehículos!$A$6:$D$55,3,FALSE),"LITROS &gt; TANQUE",IF(AND(H171&lt;&gt;"",N(H171)&gt;VLOOKUP(B171,Vehículos!$A$6:$D$55,4,FALSE)*(1+Vehículos!$C$3)),"CONSUMO ALTO","OK")))))</f>
        <v/>
      </c>
      <c r="J171" s="22"/>
    </row>
    <row r="172" spans="1:10" x14ac:dyDescent="0.25">
      <c r="A172" s="14"/>
      <c r="B172" s="15"/>
      <c r="C172" s="16"/>
      <c r="D172" s="13"/>
      <c r="E172" s="17"/>
      <c r="F172" s="18" t="str">
        <f t="shared" si="4"/>
        <v/>
      </c>
      <c r="G172" s="19" t="str">
        <f>IF(OR(B172="",C172=""),"",IFERROR(C172-LOOKUP(2,1/($B$5:B171=B172),$C$5:C171),""))</f>
        <v/>
      </c>
      <c r="H172" s="20" t="str">
        <f t="shared" si="5"/>
        <v/>
      </c>
      <c r="I172" s="21" t="str">
        <f>IF(B172="","",IF(ISNA(MATCH(B172,Vehículos!$A$6:$A$55,0)),"VEHÍCULO NO CARGADO",IF(AND(G172&lt;&gt;"",N(G172)&lt;0),"KM RETROCEDE",IF(D172&gt;VLOOKUP(B172,Vehículos!$A$6:$D$55,3,FALSE),"LITROS &gt; TANQUE",IF(AND(H172&lt;&gt;"",N(H172)&gt;VLOOKUP(B172,Vehículos!$A$6:$D$55,4,FALSE)*(1+Vehículos!$C$3)),"CONSUMO ALTO","OK")))))</f>
        <v/>
      </c>
      <c r="J172" s="22"/>
    </row>
    <row r="173" spans="1:10" x14ac:dyDescent="0.25">
      <c r="A173" s="14"/>
      <c r="B173" s="15"/>
      <c r="C173" s="16"/>
      <c r="D173" s="13"/>
      <c r="E173" s="17"/>
      <c r="F173" s="18" t="str">
        <f t="shared" si="4"/>
        <v/>
      </c>
      <c r="G173" s="19" t="str">
        <f>IF(OR(B173="",C173=""),"",IFERROR(C173-LOOKUP(2,1/($B$5:B172=B173),$C$5:C172),""))</f>
        <v/>
      </c>
      <c r="H173" s="20" t="str">
        <f t="shared" si="5"/>
        <v/>
      </c>
      <c r="I173" s="21" t="str">
        <f>IF(B173="","",IF(ISNA(MATCH(B173,Vehículos!$A$6:$A$55,0)),"VEHÍCULO NO CARGADO",IF(AND(G173&lt;&gt;"",N(G173)&lt;0),"KM RETROCEDE",IF(D173&gt;VLOOKUP(B173,Vehículos!$A$6:$D$55,3,FALSE),"LITROS &gt; TANQUE",IF(AND(H173&lt;&gt;"",N(H173)&gt;VLOOKUP(B173,Vehículos!$A$6:$D$55,4,FALSE)*(1+Vehículos!$C$3)),"CONSUMO ALTO","OK")))))</f>
        <v/>
      </c>
      <c r="J173" s="22"/>
    </row>
    <row r="174" spans="1:10" x14ac:dyDescent="0.25">
      <c r="A174" s="14"/>
      <c r="B174" s="15"/>
      <c r="C174" s="16"/>
      <c r="D174" s="13"/>
      <c r="E174" s="17"/>
      <c r="F174" s="18" t="str">
        <f t="shared" si="4"/>
        <v/>
      </c>
      <c r="G174" s="19" t="str">
        <f>IF(OR(B174="",C174=""),"",IFERROR(C174-LOOKUP(2,1/($B$5:B173=B174),$C$5:C173),""))</f>
        <v/>
      </c>
      <c r="H174" s="20" t="str">
        <f t="shared" si="5"/>
        <v/>
      </c>
      <c r="I174" s="21" t="str">
        <f>IF(B174="","",IF(ISNA(MATCH(B174,Vehículos!$A$6:$A$55,0)),"VEHÍCULO NO CARGADO",IF(AND(G174&lt;&gt;"",N(G174)&lt;0),"KM RETROCEDE",IF(D174&gt;VLOOKUP(B174,Vehículos!$A$6:$D$55,3,FALSE),"LITROS &gt; TANQUE",IF(AND(H174&lt;&gt;"",N(H174)&gt;VLOOKUP(B174,Vehículos!$A$6:$D$55,4,FALSE)*(1+Vehículos!$C$3)),"CONSUMO ALTO","OK")))))</f>
        <v/>
      </c>
      <c r="J174" s="22"/>
    </row>
    <row r="175" spans="1:10" x14ac:dyDescent="0.25">
      <c r="A175" s="14"/>
      <c r="B175" s="15"/>
      <c r="C175" s="16"/>
      <c r="D175" s="13"/>
      <c r="E175" s="17"/>
      <c r="F175" s="18" t="str">
        <f t="shared" si="4"/>
        <v/>
      </c>
      <c r="G175" s="19" t="str">
        <f>IF(OR(B175="",C175=""),"",IFERROR(C175-LOOKUP(2,1/($B$5:B174=B175),$C$5:C174),""))</f>
        <v/>
      </c>
      <c r="H175" s="20" t="str">
        <f t="shared" si="5"/>
        <v/>
      </c>
      <c r="I175" s="21" t="str">
        <f>IF(B175="","",IF(ISNA(MATCH(B175,Vehículos!$A$6:$A$55,0)),"VEHÍCULO NO CARGADO",IF(AND(G175&lt;&gt;"",N(G175)&lt;0),"KM RETROCEDE",IF(D175&gt;VLOOKUP(B175,Vehículos!$A$6:$D$55,3,FALSE),"LITROS &gt; TANQUE",IF(AND(H175&lt;&gt;"",N(H175)&gt;VLOOKUP(B175,Vehículos!$A$6:$D$55,4,FALSE)*(1+Vehículos!$C$3)),"CONSUMO ALTO","OK")))))</f>
        <v/>
      </c>
      <c r="J175" s="22"/>
    </row>
    <row r="176" spans="1:10" x14ac:dyDescent="0.25">
      <c r="A176" s="14"/>
      <c r="B176" s="15"/>
      <c r="C176" s="16"/>
      <c r="D176" s="13"/>
      <c r="E176" s="17"/>
      <c r="F176" s="18" t="str">
        <f t="shared" si="4"/>
        <v/>
      </c>
      <c r="G176" s="19" t="str">
        <f>IF(OR(B176="",C176=""),"",IFERROR(C176-LOOKUP(2,1/($B$5:B175=B176),$C$5:C175),""))</f>
        <v/>
      </c>
      <c r="H176" s="20" t="str">
        <f t="shared" si="5"/>
        <v/>
      </c>
      <c r="I176" s="21" t="str">
        <f>IF(B176="","",IF(ISNA(MATCH(B176,Vehículos!$A$6:$A$55,0)),"VEHÍCULO NO CARGADO",IF(AND(G176&lt;&gt;"",N(G176)&lt;0),"KM RETROCEDE",IF(D176&gt;VLOOKUP(B176,Vehículos!$A$6:$D$55,3,FALSE),"LITROS &gt; TANQUE",IF(AND(H176&lt;&gt;"",N(H176)&gt;VLOOKUP(B176,Vehículos!$A$6:$D$55,4,FALSE)*(1+Vehículos!$C$3)),"CONSUMO ALTO","OK")))))</f>
        <v/>
      </c>
      <c r="J176" s="22"/>
    </row>
    <row r="177" spans="1:10" x14ac:dyDescent="0.25">
      <c r="A177" s="14"/>
      <c r="B177" s="15"/>
      <c r="C177" s="16"/>
      <c r="D177" s="13"/>
      <c r="E177" s="17"/>
      <c r="F177" s="18" t="str">
        <f t="shared" si="4"/>
        <v/>
      </c>
      <c r="G177" s="19" t="str">
        <f>IF(OR(B177="",C177=""),"",IFERROR(C177-LOOKUP(2,1/($B$5:B176=B177),$C$5:C176),""))</f>
        <v/>
      </c>
      <c r="H177" s="20" t="str">
        <f t="shared" si="5"/>
        <v/>
      </c>
      <c r="I177" s="21" t="str">
        <f>IF(B177="","",IF(ISNA(MATCH(B177,Vehículos!$A$6:$A$55,0)),"VEHÍCULO NO CARGADO",IF(AND(G177&lt;&gt;"",N(G177)&lt;0),"KM RETROCEDE",IF(D177&gt;VLOOKUP(B177,Vehículos!$A$6:$D$55,3,FALSE),"LITROS &gt; TANQUE",IF(AND(H177&lt;&gt;"",N(H177)&gt;VLOOKUP(B177,Vehículos!$A$6:$D$55,4,FALSE)*(1+Vehículos!$C$3)),"CONSUMO ALTO","OK")))))</f>
        <v/>
      </c>
      <c r="J177" s="22"/>
    </row>
    <row r="178" spans="1:10" x14ac:dyDescent="0.25">
      <c r="A178" s="14"/>
      <c r="B178" s="15"/>
      <c r="C178" s="16"/>
      <c r="D178" s="13"/>
      <c r="E178" s="17"/>
      <c r="F178" s="18" t="str">
        <f t="shared" si="4"/>
        <v/>
      </c>
      <c r="G178" s="19" t="str">
        <f>IF(OR(B178="",C178=""),"",IFERROR(C178-LOOKUP(2,1/($B$5:B177=B178),$C$5:C177),""))</f>
        <v/>
      </c>
      <c r="H178" s="20" t="str">
        <f t="shared" si="5"/>
        <v/>
      </c>
      <c r="I178" s="21" t="str">
        <f>IF(B178="","",IF(ISNA(MATCH(B178,Vehículos!$A$6:$A$55,0)),"VEHÍCULO NO CARGADO",IF(AND(G178&lt;&gt;"",N(G178)&lt;0),"KM RETROCEDE",IF(D178&gt;VLOOKUP(B178,Vehículos!$A$6:$D$55,3,FALSE),"LITROS &gt; TANQUE",IF(AND(H178&lt;&gt;"",N(H178)&gt;VLOOKUP(B178,Vehículos!$A$6:$D$55,4,FALSE)*(1+Vehículos!$C$3)),"CONSUMO ALTO","OK")))))</f>
        <v/>
      </c>
      <c r="J178" s="22"/>
    </row>
    <row r="179" spans="1:10" x14ac:dyDescent="0.25">
      <c r="A179" s="14"/>
      <c r="B179" s="15"/>
      <c r="C179" s="16"/>
      <c r="D179" s="13"/>
      <c r="E179" s="17"/>
      <c r="F179" s="18" t="str">
        <f t="shared" si="4"/>
        <v/>
      </c>
      <c r="G179" s="19" t="str">
        <f>IF(OR(B179="",C179=""),"",IFERROR(C179-LOOKUP(2,1/($B$5:B178=B179),$C$5:C178),""))</f>
        <v/>
      </c>
      <c r="H179" s="20" t="str">
        <f t="shared" si="5"/>
        <v/>
      </c>
      <c r="I179" s="21" t="str">
        <f>IF(B179="","",IF(ISNA(MATCH(B179,Vehículos!$A$6:$A$55,0)),"VEHÍCULO NO CARGADO",IF(AND(G179&lt;&gt;"",N(G179)&lt;0),"KM RETROCEDE",IF(D179&gt;VLOOKUP(B179,Vehículos!$A$6:$D$55,3,FALSE),"LITROS &gt; TANQUE",IF(AND(H179&lt;&gt;"",N(H179)&gt;VLOOKUP(B179,Vehículos!$A$6:$D$55,4,FALSE)*(1+Vehículos!$C$3)),"CONSUMO ALTO","OK")))))</f>
        <v/>
      </c>
      <c r="J179" s="22"/>
    </row>
    <row r="180" spans="1:10" x14ac:dyDescent="0.25">
      <c r="A180" s="14"/>
      <c r="B180" s="15"/>
      <c r="C180" s="16"/>
      <c r="D180" s="13"/>
      <c r="E180" s="17"/>
      <c r="F180" s="18" t="str">
        <f t="shared" si="4"/>
        <v/>
      </c>
      <c r="G180" s="19" t="str">
        <f>IF(OR(B180="",C180=""),"",IFERROR(C180-LOOKUP(2,1/($B$5:B179=B180),$C$5:C179),""))</f>
        <v/>
      </c>
      <c r="H180" s="20" t="str">
        <f t="shared" si="5"/>
        <v/>
      </c>
      <c r="I180" s="21" t="str">
        <f>IF(B180="","",IF(ISNA(MATCH(B180,Vehículos!$A$6:$A$55,0)),"VEHÍCULO NO CARGADO",IF(AND(G180&lt;&gt;"",N(G180)&lt;0),"KM RETROCEDE",IF(D180&gt;VLOOKUP(B180,Vehículos!$A$6:$D$55,3,FALSE),"LITROS &gt; TANQUE",IF(AND(H180&lt;&gt;"",N(H180)&gt;VLOOKUP(B180,Vehículos!$A$6:$D$55,4,FALSE)*(1+Vehículos!$C$3)),"CONSUMO ALTO","OK")))))</f>
        <v/>
      </c>
      <c r="J180" s="22"/>
    </row>
    <row r="181" spans="1:10" x14ac:dyDescent="0.25">
      <c r="A181" s="14"/>
      <c r="B181" s="15"/>
      <c r="C181" s="16"/>
      <c r="D181" s="13"/>
      <c r="E181" s="17"/>
      <c r="F181" s="18" t="str">
        <f t="shared" si="4"/>
        <v/>
      </c>
      <c r="G181" s="19" t="str">
        <f>IF(OR(B181="",C181=""),"",IFERROR(C181-LOOKUP(2,1/($B$5:B180=B181),$C$5:C180),""))</f>
        <v/>
      </c>
      <c r="H181" s="20" t="str">
        <f t="shared" si="5"/>
        <v/>
      </c>
      <c r="I181" s="21" t="str">
        <f>IF(B181="","",IF(ISNA(MATCH(B181,Vehículos!$A$6:$A$55,0)),"VEHÍCULO NO CARGADO",IF(AND(G181&lt;&gt;"",N(G181)&lt;0),"KM RETROCEDE",IF(D181&gt;VLOOKUP(B181,Vehículos!$A$6:$D$55,3,FALSE),"LITROS &gt; TANQUE",IF(AND(H181&lt;&gt;"",N(H181)&gt;VLOOKUP(B181,Vehículos!$A$6:$D$55,4,FALSE)*(1+Vehículos!$C$3)),"CONSUMO ALTO","OK")))))</f>
        <v/>
      </c>
      <c r="J181" s="22"/>
    </row>
    <row r="182" spans="1:10" x14ac:dyDescent="0.25">
      <c r="A182" s="14"/>
      <c r="B182" s="15"/>
      <c r="C182" s="16"/>
      <c r="D182" s="13"/>
      <c r="E182" s="17"/>
      <c r="F182" s="18" t="str">
        <f t="shared" si="4"/>
        <v/>
      </c>
      <c r="G182" s="19" t="str">
        <f>IF(OR(B182="",C182=""),"",IFERROR(C182-LOOKUP(2,1/($B$5:B181=B182),$C$5:C181),""))</f>
        <v/>
      </c>
      <c r="H182" s="20" t="str">
        <f t="shared" si="5"/>
        <v/>
      </c>
      <c r="I182" s="21" t="str">
        <f>IF(B182="","",IF(ISNA(MATCH(B182,Vehículos!$A$6:$A$55,0)),"VEHÍCULO NO CARGADO",IF(AND(G182&lt;&gt;"",N(G182)&lt;0),"KM RETROCEDE",IF(D182&gt;VLOOKUP(B182,Vehículos!$A$6:$D$55,3,FALSE),"LITROS &gt; TANQUE",IF(AND(H182&lt;&gt;"",N(H182)&gt;VLOOKUP(B182,Vehículos!$A$6:$D$55,4,FALSE)*(1+Vehículos!$C$3)),"CONSUMO ALTO","OK")))))</f>
        <v/>
      </c>
      <c r="J182" s="22"/>
    </row>
    <row r="183" spans="1:10" x14ac:dyDescent="0.25">
      <c r="A183" s="14"/>
      <c r="B183" s="15"/>
      <c r="C183" s="16"/>
      <c r="D183" s="13"/>
      <c r="E183" s="17"/>
      <c r="F183" s="18" t="str">
        <f t="shared" si="4"/>
        <v/>
      </c>
      <c r="G183" s="19" t="str">
        <f>IF(OR(B183="",C183=""),"",IFERROR(C183-LOOKUP(2,1/($B$5:B182=B183),$C$5:C182),""))</f>
        <v/>
      </c>
      <c r="H183" s="20" t="str">
        <f t="shared" si="5"/>
        <v/>
      </c>
      <c r="I183" s="21" t="str">
        <f>IF(B183="","",IF(ISNA(MATCH(B183,Vehículos!$A$6:$A$55,0)),"VEHÍCULO NO CARGADO",IF(AND(G183&lt;&gt;"",N(G183)&lt;0),"KM RETROCEDE",IF(D183&gt;VLOOKUP(B183,Vehículos!$A$6:$D$55,3,FALSE),"LITROS &gt; TANQUE",IF(AND(H183&lt;&gt;"",N(H183)&gt;VLOOKUP(B183,Vehículos!$A$6:$D$55,4,FALSE)*(1+Vehículos!$C$3)),"CONSUMO ALTO","OK")))))</f>
        <v/>
      </c>
      <c r="J183" s="22"/>
    </row>
    <row r="184" spans="1:10" x14ac:dyDescent="0.25">
      <c r="A184" s="14"/>
      <c r="B184" s="15"/>
      <c r="C184" s="16"/>
      <c r="D184" s="13"/>
      <c r="E184" s="17"/>
      <c r="F184" s="18" t="str">
        <f t="shared" si="4"/>
        <v/>
      </c>
      <c r="G184" s="19" t="str">
        <f>IF(OR(B184="",C184=""),"",IFERROR(C184-LOOKUP(2,1/($B$5:B183=B184),$C$5:C183),""))</f>
        <v/>
      </c>
      <c r="H184" s="20" t="str">
        <f t="shared" si="5"/>
        <v/>
      </c>
      <c r="I184" s="21" t="str">
        <f>IF(B184="","",IF(ISNA(MATCH(B184,Vehículos!$A$6:$A$55,0)),"VEHÍCULO NO CARGADO",IF(AND(G184&lt;&gt;"",N(G184)&lt;0),"KM RETROCEDE",IF(D184&gt;VLOOKUP(B184,Vehículos!$A$6:$D$55,3,FALSE),"LITROS &gt; TANQUE",IF(AND(H184&lt;&gt;"",N(H184)&gt;VLOOKUP(B184,Vehículos!$A$6:$D$55,4,FALSE)*(1+Vehículos!$C$3)),"CONSUMO ALTO","OK")))))</f>
        <v/>
      </c>
      <c r="J184" s="22"/>
    </row>
    <row r="185" spans="1:10" x14ac:dyDescent="0.25">
      <c r="A185" s="14"/>
      <c r="B185" s="15"/>
      <c r="C185" s="16"/>
      <c r="D185" s="13"/>
      <c r="E185" s="17"/>
      <c r="F185" s="18" t="str">
        <f t="shared" si="4"/>
        <v/>
      </c>
      <c r="G185" s="19" t="str">
        <f>IF(OR(B185="",C185=""),"",IFERROR(C185-LOOKUP(2,1/($B$5:B184=B185),$C$5:C184),""))</f>
        <v/>
      </c>
      <c r="H185" s="20" t="str">
        <f t="shared" si="5"/>
        <v/>
      </c>
      <c r="I185" s="21" t="str">
        <f>IF(B185="","",IF(ISNA(MATCH(B185,Vehículos!$A$6:$A$55,0)),"VEHÍCULO NO CARGADO",IF(AND(G185&lt;&gt;"",N(G185)&lt;0),"KM RETROCEDE",IF(D185&gt;VLOOKUP(B185,Vehículos!$A$6:$D$55,3,FALSE),"LITROS &gt; TANQUE",IF(AND(H185&lt;&gt;"",N(H185)&gt;VLOOKUP(B185,Vehículos!$A$6:$D$55,4,FALSE)*(1+Vehículos!$C$3)),"CONSUMO ALTO","OK")))))</f>
        <v/>
      </c>
      <c r="J185" s="22"/>
    </row>
    <row r="186" spans="1:10" x14ac:dyDescent="0.25">
      <c r="A186" s="14"/>
      <c r="B186" s="15"/>
      <c r="C186" s="16"/>
      <c r="D186" s="13"/>
      <c r="E186" s="17"/>
      <c r="F186" s="18" t="str">
        <f t="shared" si="4"/>
        <v/>
      </c>
      <c r="G186" s="19" t="str">
        <f>IF(OR(B186="",C186=""),"",IFERROR(C186-LOOKUP(2,1/($B$5:B185=B186),$C$5:C185),""))</f>
        <v/>
      </c>
      <c r="H186" s="20" t="str">
        <f t="shared" si="5"/>
        <v/>
      </c>
      <c r="I186" s="21" t="str">
        <f>IF(B186="","",IF(ISNA(MATCH(B186,Vehículos!$A$6:$A$55,0)),"VEHÍCULO NO CARGADO",IF(AND(G186&lt;&gt;"",N(G186)&lt;0),"KM RETROCEDE",IF(D186&gt;VLOOKUP(B186,Vehículos!$A$6:$D$55,3,FALSE),"LITROS &gt; TANQUE",IF(AND(H186&lt;&gt;"",N(H186)&gt;VLOOKUP(B186,Vehículos!$A$6:$D$55,4,FALSE)*(1+Vehículos!$C$3)),"CONSUMO ALTO","OK")))))</f>
        <v/>
      </c>
      <c r="J186" s="22"/>
    </row>
    <row r="187" spans="1:10" x14ac:dyDescent="0.25">
      <c r="A187" s="14"/>
      <c r="B187" s="15"/>
      <c r="C187" s="16"/>
      <c r="D187" s="13"/>
      <c r="E187" s="17"/>
      <c r="F187" s="18" t="str">
        <f t="shared" si="4"/>
        <v/>
      </c>
      <c r="G187" s="19" t="str">
        <f>IF(OR(B187="",C187=""),"",IFERROR(C187-LOOKUP(2,1/($B$5:B186=B187),$C$5:C186),""))</f>
        <v/>
      </c>
      <c r="H187" s="20" t="str">
        <f t="shared" si="5"/>
        <v/>
      </c>
      <c r="I187" s="21" t="str">
        <f>IF(B187="","",IF(ISNA(MATCH(B187,Vehículos!$A$6:$A$55,0)),"VEHÍCULO NO CARGADO",IF(AND(G187&lt;&gt;"",N(G187)&lt;0),"KM RETROCEDE",IF(D187&gt;VLOOKUP(B187,Vehículos!$A$6:$D$55,3,FALSE),"LITROS &gt; TANQUE",IF(AND(H187&lt;&gt;"",N(H187)&gt;VLOOKUP(B187,Vehículos!$A$6:$D$55,4,FALSE)*(1+Vehículos!$C$3)),"CONSUMO ALTO","OK")))))</f>
        <v/>
      </c>
      <c r="J187" s="22"/>
    </row>
    <row r="188" spans="1:10" x14ac:dyDescent="0.25">
      <c r="A188" s="14"/>
      <c r="B188" s="15"/>
      <c r="C188" s="16"/>
      <c r="D188" s="13"/>
      <c r="E188" s="17"/>
      <c r="F188" s="18" t="str">
        <f t="shared" si="4"/>
        <v/>
      </c>
      <c r="G188" s="19" t="str">
        <f>IF(OR(B188="",C188=""),"",IFERROR(C188-LOOKUP(2,1/($B$5:B187=B188),$C$5:C187),""))</f>
        <v/>
      </c>
      <c r="H188" s="20" t="str">
        <f t="shared" si="5"/>
        <v/>
      </c>
      <c r="I188" s="21" t="str">
        <f>IF(B188="","",IF(ISNA(MATCH(B188,Vehículos!$A$6:$A$55,0)),"VEHÍCULO NO CARGADO",IF(AND(G188&lt;&gt;"",N(G188)&lt;0),"KM RETROCEDE",IF(D188&gt;VLOOKUP(B188,Vehículos!$A$6:$D$55,3,FALSE),"LITROS &gt; TANQUE",IF(AND(H188&lt;&gt;"",N(H188)&gt;VLOOKUP(B188,Vehículos!$A$6:$D$55,4,FALSE)*(1+Vehículos!$C$3)),"CONSUMO ALTO","OK")))))</f>
        <v/>
      </c>
      <c r="J188" s="22"/>
    </row>
    <row r="189" spans="1:10" x14ac:dyDescent="0.25">
      <c r="A189" s="14"/>
      <c r="B189" s="15"/>
      <c r="C189" s="16"/>
      <c r="D189" s="13"/>
      <c r="E189" s="17"/>
      <c r="F189" s="18" t="str">
        <f t="shared" si="4"/>
        <v/>
      </c>
      <c r="G189" s="19" t="str">
        <f>IF(OR(B189="",C189=""),"",IFERROR(C189-LOOKUP(2,1/($B$5:B188=B189),$C$5:C188),""))</f>
        <v/>
      </c>
      <c r="H189" s="20" t="str">
        <f t="shared" si="5"/>
        <v/>
      </c>
      <c r="I189" s="21" t="str">
        <f>IF(B189="","",IF(ISNA(MATCH(B189,Vehículos!$A$6:$A$55,0)),"VEHÍCULO NO CARGADO",IF(AND(G189&lt;&gt;"",N(G189)&lt;0),"KM RETROCEDE",IF(D189&gt;VLOOKUP(B189,Vehículos!$A$6:$D$55,3,FALSE),"LITROS &gt; TANQUE",IF(AND(H189&lt;&gt;"",N(H189)&gt;VLOOKUP(B189,Vehículos!$A$6:$D$55,4,FALSE)*(1+Vehículos!$C$3)),"CONSUMO ALTO","OK")))))</f>
        <v/>
      </c>
      <c r="J189" s="22"/>
    </row>
    <row r="190" spans="1:10" x14ac:dyDescent="0.25">
      <c r="A190" s="14"/>
      <c r="B190" s="15"/>
      <c r="C190" s="16"/>
      <c r="D190" s="13"/>
      <c r="E190" s="17"/>
      <c r="F190" s="18" t="str">
        <f t="shared" si="4"/>
        <v/>
      </c>
      <c r="G190" s="19" t="str">
        <f>IF(OR(B190="",C190=""),"",IFERROR(C190-LOOKUP(2,1/($B$5:B189=B190),$C$5:C189),""))</f>
        <v/>
      </c>
      <c r="H190" s="20" t="str">
        <f t="shared" si="5"/>
        <v/>
      </c>
      <c r="I190" s="21" t="str">
        <f>IF(B190="","",IF(ISNA(MATCH(B190,Vehículos!$A$6:$A$55,0)),"VEHÍCULO NO CARGADO",IF(AND(G190&lt;&gt;"",N(G190)&lt;0),"KM RETROCEDE",IF(D190&gt;VLOOKUP(B190,Vehículos!$A$6:$D$55,3,FALSE),"LITROS &gt; TANQUE",IF(AND(H190&lt;&gt;"",N(H190)&gt;VLOOKUP(B190,Vehículos!$A$6:$D$55,4,FALSE)*(1+Vehículos!$C$3)),"CONSUMO ALTO","OK")))))</f>
        <v/>
      </c>
      <c r="J190" s="22"/>
    </row>
    <row r="191" spans="1:10" x14ac:dyDescent="0.25">
      <c r="A191" s="14"/>
      <c r="B191" s="15"/>
      <c r="C191" s="16"/>
      <c r="D191" s="13"/>
      <c r="E191" s="17"/>
      <c r="F191" s="18" t="str">
        <f t="shared" si="4"/>
        <v/>
      </c>
      <c r="G191" s="19" t="str">
        <f>IF(OR(B191="",C191=""),"",IFERROR(C191-LOOKUP(2,1/($B$5:B190=B191),$C$5:C190),""))</f>
        <v/>
      </c>
      <c r="H191" s="20" t="str">
        <f t="shared" si="5"/>
        <v/>
      </c>
      <c r="I191" s="21" t="str">
        <f>IF(B191="","",IF(ISNA(MATCH(B191,Vehículos!$A$6:$A$55,0)),"VEHÍCULO NO CARGADO",IF(AND(G191&lt;&gt;"",N(G191)&lt;0),"KM RETROCEDE",IF(D191&gt;VLOOKUP(B191,Vehículos!$A$6:$D$55,3,FALSE),"LITROS &gt; TANQUE",IF(AND(H191&lt;&gt;"",N(H191)&gt;VLOOKUP(B191,Vehículos!$A$6:$D$55,4,FALSE)*(1+Vehículos!$C$3)),"CONSUMO ALTO","OK")))))</f>
        <v/>
      </c>
      <c r="J191" s="22"/>
    </row>
    <row r="192" spans="1:10" x14ac:dyDescent="0.25">
      <c r="A192" s="14"/>
      <c r="B192" s="15"/>
      <c r="C192" s="16"/>
      <c r="D192" s="13"/>
      <c r="E192" s="17"/>
      <c r="F192" s="18" t="str">
        <f t="shared" si="4"/>
        <v/>
      </c>
      <c r="G192" s="19" t="str">
        <f>IF(OR(B192="",C192=""),"",IFERROR(C192-LOOKUP(2,1/($B$5:B191=B192),$C$5:C191),""))</f>
        <v/>
      </c>
      <c r="H192" s="20" t="str">
        <f t="shared" si="5"/>
        <v/>
      </c>
      <c r="I192" s="21" t="str">
        <f>IF(B192="","",IF(ISNA(MATCH(B192,Vehículos!$A$6:$A$55,0)),"VEHÍCULO NO CARGADO",IF(AND(G192&lt;&gt;"",N(G192)&lt;0),"KM RETROCEDE",IF(D192&gt;VLOOKUP(B192,Vehículos!$A$6:$D$55,3,FALSE),"LITROS &gt; TANQUE",IF(AND(H192&lt;&gt;"",N(H192)&gt;VLOOKUP(B192,Vehículos!$A$6:$D$55,4,FALSE)*(1+Vehículos!$C$3)),"CONSUMO ALTO","OK")))))</f>
        <v/>
      </c>
      <c r="J192" s="22"/>
    </row>
    <row r="193" spans="1:10" x14ac:dyDescent="0.25">
      <c r="A193" s="14"/>
      <c r="B193" s="15"/>
      <c r="C193" s="16"/>
      <c r="D193" s="13"/>
      <c r="E193" s="17"/>
      <c r="F193" s="18" t="str">
        <f t="shared" si="4"/>
        <v/>
      </c>
      <c r="G193" s="19" t="str">
        <f>IF(OR(B193="",C193=""),"",IFERROR(C193-LOOKUP(2,1/($B$5:B192=B193),$C$5:C192),""))</f>
        <v/>
      </c>
      <c r="H193" s="20" t="str">
        <f t="shared" si="5"/>
        <v/>
      </c>
      <c r="I193" s="21" t="str">
        <f>IF(B193="","",IF(ISNA(MATCH(B193,Vehículos!$A$6:$A$55,0)),"VEHÍCULO NO CARGADO",IF(AND(G193&lt;&gt;"",N(G193)&lt;0),"KM RETROCEDE",IF(D193&gt;VLOOKUP(B193,Vehículos!$A$6:$D$55,3,FALSE),"LITROS &gt; TANQUE",IF(AND(H193&lt;&gt;"",N(H193)&gt;VLOOKUP(B193,Vehículos!$A$6:$D$55,4,FALSE)*(1+Vehículos!$C$3)),"CONSUMO ALTO","OK")))))</f>
        <v/>
      </c>
      <c r="J193" s="22"/>
    </row>
    <row r="194" spans="1:10" x14ac:dyDescent="0.25">
      <c r="A194" s="14"/>
      <c r="B194" s="15"/>
      <c r="C194" s="16"/>
      <c r="D194" s="13"/>
      <c r="E194" s="17"/>
      <c r="F194" s="18" t="str">
        <f t="shared" si="4"/>
        <v/>
      </c>
      <c r="G194" s="19" t="str">
        <f>IF(OR(B194="",C194=""),"",IFERROR(C194-LOOKUP(2,1/($B$5:B193=B194),$C$5:C193),""))</f>
        <v/>
      </c>
      <c r="H194" s="20" t="str">
        <f t="shared" si="5"/>
        <v/>
      </c>
      <c r="I194" s="21" t="str">
        <f>IF(B194="","",IF(ISNA(MATCH(B194,Vehículos!$A$6:$A$55,0)),"VEHÍCULO NO CARGADO",IF(AND(G194&lt;&gt;"",N(G194)&lt;0),"KM RETROCEDE",IF(D194&gt;VLOOKUP(B194,Vehículos!$A$6:$D$55,3,FALSE),"LITROS &gt; TANQUE",IF(AND(H194&lt;&gt;"",N(H194)&gt;VLOOKUP(B194,Vehículos!$A$6:$D$55,4,FALSE)*(1+Vehículos!$C$3)),"CONSUMO ALTO","OK")))))</f>
        <v/>
      </c>
      <c r="J194" s="22"/>
    </row>
    <row r="195" spans="1:10" x14ac:dyDescent="0.25">
      <c r="A195" s="14"/>
      <c r="B195" s="15"/>
      <c r="C195" s="16"/>
      <c r="D195" s="13"/>
      <c r="E195" s="17"/>
      <c r="F195" s="18" t="str">
        <f t="shared" si="4"/>
        <v/>
      </c>
      <c r="G195" s="19" t="str">
        <f>IF(OR(B195="",C195=""),"",IFERROR(C195-LOOKUP(2,1/($B$5:B194=B195),$C$5:C194),""))</f>
        <v/>
      </c>
      <c r="H195" s="20" t="str">
        <f t="shared" si="5"/>
        <v/>
      </c>
      <c r="I195" s="21" t="str">
        <f>IF(B195="","",IF(ISNA(MATCH(B195,Vehículos!$A$6:$A$55,0)),"VEHÍCULO NO CARGADO",IF(AND(G195&lt;&gt;"",N(G195)&lt;0),"KM RETROCEDE",IF(D195&gt;VLOOKUP(B195,Vehículos!$A$6:$D$55,3,FALSE),"LITROS &gt; TANQUE",IF(AND(H195&lt;&gt;"",N(H195)&gt;VLOOKUP(B195,Vehículos!$A$6:$D$55,4,FALSE)*(1+Vehículos!$C$3)),"CONSUMO ALTO","OK")))))</f>
        <v/>
      </c>
      <c r="J195" s="22"/>
    </row>
    <row r="196" spans="1:10" x14ac:dyDescent="0.25">
      <c r="A196" s="14"/>
      <c r="B196" s="15"/>
      <c r="C196" s="16"/>
      <c r="D196" s="13"/>
      <c r="E196" s="17"/>
      <c r="F196" s="18" t="str">
        <f t="shared" si="4"/>
        <v/>
      </c>
      <c r="G196" s="19" t="str">
        <f>IF(OR(B196="",C196=""),"",IFERROR(C196-LOOKUP(2,1/($B$5:B195=B196),$C$5:C195),""))</f>
        <v/>
      </c>
      <c r="H196" s="20" t="str">
        <f t="shared" si="5"/>
        <v/>
      </c>
      <c r="I196" s="21" t="str">
        <f>IF(B196="","",IF(ISNA(MATCH(B196,Vehículos!$A$6:$A$55,0)),"VEHÍCULO NO CARGADO",IF(AND(G196&lt;&gt;"",N(G196)&lt;0),"KM RETROCEDE",IF(D196&gt;VLOOKUP(B196,Vehículos!$A$6:$D$55,3,FALSE),"LITROS &gt; TANQUE",IF(AND(H196&lt;&gt;"",N(H196)&gt;VLOOKUP(B196,Vehículos!$A$6:$D$55,4,FALSE)*(1+Vehículos!$C$3)),"CONSUMO ALTO","OK")))))</f>
        <v/>
      </c>
      <c r="J196" s="22"/>
    </row>
    <row r="197" spans="1:10" x14ac:dyDescent="0.25">
      <c r="A197" s="14"/>
      <c r="B197" s="15"/>
      <c r="C197" s="16"/>
      <c r="D197" s="13"/>
      <c r="E197" s="17"/>
      <c r="F197" s="18" t="str">
        <f t="shared" si="4"/>
        <v/>
      </c>
      <c r="G197" s="19" t="str">
        <f>IF(OR(B197="",C197=""),"",IFERROR(C197-LOOKUP(2,1/($B$5:B196=B197),$C$5:C196),""))</f>
        <v/>
      </c>
      <c r="H197" s="20" t="str">
        <f t="shared" si="5"/>
        <v/>
      </c>
      <c r="I197" s="21" t="str">
        <f>IF(B197="","",IF(ISNA(MATCH(B197,Vehículos!$A$6:$A$55,0)),"VEHÍCULO NO CARGADO",IF(AND(G197&lt;&gt;"",N(G197)&lt;0),"KM RETROCEDE",IF(D197&gt;VLOOKUP(B197,Vehículos!$A$6:$D$55,3,FALSE),"LITROS &gt; TANQUE",IF(AND(H197&lt;&gt;"",N(H197)&gt;VLOOKUP(B197,Vehículos!$A$6:$D$55,4,FALSE)*(1+Vehículos!$C$3)),"CONSUMO ALTO","OK")))))</f>
        <v/>
      </c>
      <c r="J197" s="22"/>
    </row>
    <row r="198" spans="1:10" x14ac:dyDescent="0.25">
      <c r="A198" s="14"/>
      <c r="B198" s="15"/>
      <c r="C198" s="16"/>
      <c r="D198" s="13"/>
      <c r="E198" s="17"/>
      <c r="F198" s="18" t="str">
        <f t="shared" ref="F198:F261" si="6">IF(OR(D198="",E198=""),"",D198*E198)</f>
        <v/>
      </c>
      <c r="G198" s="19" t="str">
        <f>IF(OR(B198="",C198=""),"",IFERROR(C198-LOOKUP(2,1/($B$5:B197=B198),$C$5:C197),""))</f>
        <v/>
      </c>
      <c r="H198" s="20" t="str">
        <f t="shared" ref="H198:H261" si="7">IF(OR(G198="",D198=""),"",IF(G198&gt;0,D198/G198*100,""))</f>
        <v/>
      </c>
      <c r="I198" s="21" t="str">
        <f>IF(B198="","",IF(ISNA(MATCH(B198,Vehículos!$A$6:$A$55,0)),"VEHÍCULO NO CARGADO",IF(AND(G198&lt;&gt;"",N(G198)&lt;0),"KM RETROCEDE",IF(D198&gt;VLOOKUP(B198,Vehículos!$A$6:$D$55,3,FALSE),"LITROS &gt; TANQUE",IF(AND(H198&lt;&gt;"",N(H198)&gt;VLOOKUP(B198,Vehículos!$A$6:$D$55,4,FALSE)*(1+Vehículos!$C$3)),"CONSUMO ALTO","OK")))))</f>
        <v/>
      </c>
      <c r="J198" s="22"/>
    </row>
    <row r="199" spans="1:10" x14ac:dyDescent="0.25">
      <c r="A199" s="14"/>
      <c r="B199" s="15"/>
      <c r="C199" s="16"/>
      <c r="D199" s="13"/>
      <c r="E199" s="17"/>
      <c r="F199" s="18" t="str">
        <f t="shared" si="6"/>
        <v/>
      </c>
      <c r="G199" s="19" t="str">
        <f>IF(OR(B199="",C199=""),"",IFERROR(C199-LOOKUP(2,1/($B$5:B198=B199),$C$5:C198),""))</f>
        <v/>
      </c>
      <c r="H199" s="20" t="str">
        <f t="shared" si="7"/>
        <v/>
      </c>
      <c r="I199" s="21" t="str">
        <f>IF(B199="","",IF(ISNA(MATCH(B199,Vehículos!$A$6:$A$55,0)),"VEHÍCULO NO CARGADO",IF(AND(G199&lt;&gt;"",N(G199)&lt;0),"KM RETROCEDE",IF(D199&gt;VLOOKUP(B199,Vehículos!$A$6:$D$55,3,FALSE),"LITROS &gt; TANQUE",IF(AND(H199&lt;&gt;"",N(H199)&gt;VLOOKUP(B199,Vehículos!$A$6:$D$55,4,FALSE)*(1+Vehículos!$C$3)),"CONSUMO ALTO","OK")))))</f>
        <v/>
      </c>
      <c r="J199" s="22"/>
    </row>
    <row r="200" spans="1:10" x14ac:dyDescent="0.25">
      <c r="A200" s="14"/>
      <c r="B200" s="15"/>
      <c r="C200" s="16"/>
      <c r="D200" s="13"/>
      <c r="E200" s="17"/>
      <c r="F200" s="18" t="str">
        <f t="shared" si="6"/>
        <v/>
      </c>
      <c r="G200" s="19" t="str">
        <f>IF(OR(B200="",C200=""),"",IFERROR(C200-LOOKUP(2,1/($B$5:B199=B200),$C$5:C199),""))</f>
        <v/>
      </c>
      <c r="H200" s="20" t="str">
        <f t="shared" si="7"/>
        <v/>
      </c>
      <c r="I200" s="21" t="str">
        <f>IF(B200="","",IF(ISNA(MATCH(B200,Vehículos!$A$6:$A$55,0)),"VEHÍCULO NO CARGADO",IF(AND(G200&lt;&gt;"",N(G200)&lt;0),"KM RETROCEDE",IF(D200&gt;VLOOKUP(B200,Vehículos!$A$6:$D$55,3,FALSE),"LITROS &gt; TANQUE",IF(AND(H200&lt;&gt;"",N(H200)&gt;VLOOKUP(B200,Vehículos!$A$6:$D$55,4,FALSE)*(1+Vehículos!$C$3)),"CONSUMO ALTO","OK")))))</f>
        <v/>
      </c>
      <c r="J200" s="22"/>
    </row>
    <row r="201" spans="1:10" x14ac:dyDescent="0.25">
      <c r="A201" s="14"/>
      <c r="B201" s="15"/>
      <c r="C201" s="16"/>
      <c r="D201" s="13"/>
      <c r="E201" s="17"/>
      <c r="F201" s="18" t="str">
        <f t="shared" si="6"/>
        <v/>
      </c>
      <c r="G201" s="19" t="str">
        <f>IF(OR(B201="",C201=""),"",IFERROR(C201-LOOKUP(2,1/($B$5:B200=B201),$C$5:C200),""))</f>
        <v/>
      </c>
      <c r="H201" s="20" t="str">
        <f t="shared" si="7"/>
        <v/>
      </c>
      <c r="I201" s="21" t="str">
        <f>IF(B201="","",IF(ISNA(MATCH(B201,Vehículos!$A$6:$A$55,0)),"VEHÍCULO NO CARGADO",IF(AND(G201&lt;&gt;"",N(G201)&lt;0),"KM RETROCEDE",IF(D201&gt;VLOOKUP(B201,Vehículos!$A$6:$D$55,3,FALSE),"LITROS &gt; TANQUE",IF(AND(H201&lt;&gt;"",N(H201)&gt;VLOOKUP(B201,Vehículos!$A$6:$D$55,4,FALSE)*(1+Vehículos!$C$3)),"CONSUMO ALTO","OK")))))</f>
        <v/>
      </c>
      <c r="J201" s="22"/>
    </row>
    <row r="202" spans="1:10" x14ac:dyDescent="0.25">
      <c r="A202" s="14"/>
      <c r="B202" s="15"/>
      <c r="C202" s="16"/>
      <c r="D202" s="13"/>
      <c r="E202" s="17"/>
      <c r="F202" s="18" t="str">
        <f t="shared" si="6"/>
        <v/>
      </c>
      <c r="G202" s="19" t="str">
        <f>IF(OR(B202="",C202=""),"",IFERROR(C202-LOOKUP(2,1/($B$5:B201=B202),$C$5:C201),""))</f>
        <v/>
      </c>
      <c r="H202" s="20" t="str">
        <f t="shared" si="7"/>
        <v/>
      </c>
      <c r="I202" s="21" t="str">
        <f>IF(B202="","",IF(ISNA(MATCH(B202,Vehículos!$A$6:$A$55,0)),"VEHÍCULO NO CARGADO",IF(AND(G202&lt;&gt;"",N(G202)&lt;0),"KM RETROCEDE",IF(D202&gt;VLOOKUP(B202,Vehículos!$A$6:$D$55,3,FALSE),"LITROS &gt; TANQUE",IF(AND(H202&lt;&gt;"",N(H202)&gt;VLOOKUP(B202,Vehículos!$A$6:$D$55,4,FALSE)*(1+Vehículos!$C$3)),"CONSUMO ALTO","OK")))))</f>
        <v/>
      </c>
      <c r="J202" s="22"/>
    </row>
    <row r="203" spans="1:10" x14ac:dyDescent="0.25">
      <c r="A203" s="14"/>
      <c r="B203" s="15"/>
      <c r="C203" s="16"/>
      <c r="D203" s="13"/>
      <c r="E203" s="17"/>
      <c r="F203" s="18" t="str">
        <f t="shared" si="6"/>
        <v/>
      </c>
      <c r="G203" s="19" t="str">
        <f>IF(OR(B203="",C203=""),"",IFERROR(C203-LOOKUP(2,1/($B$5:B202=B203),$C$5:C202),""))</f>
        <v/>
      </c>
      <c r="H203" s="20" t="str">
        <f t="shared" si="7"/>
        <v/>
      </c>
      <c r="I203" s="21" t="str">
        <f>IF(B203="","",IF(ISNA(MATCH(B203,Vehículos!$A$6:$A$55,0)),"VEHÍCULO NO CARGADO",IF(AND(G203&lt;&gt;"",N(G203)&lt;0),"KM RETROCEDE",IF(D203&gt;VLOOKUP(B203,Vehículos!$A$6:$D$55,3,FALSE),"LITROS &gt; TANQUE",IF(AND(H203&lt;&gt;"",N(H203)&gt;VLOOKUP(B203,Vehículos!$A$6:$D$55,4,FALSE)*(1+Vehículos!$C$3)),"CONSUMO ALTO","OK")))))</f>
        <v/>
      </c>
      <c r="J203" s="22"/>
    </row>
    <row r="204" spans="1:10" x14ac:dyDescent="0.25">
      <c r="A204" s="14"/>
      <c r="B204" s="15"/>
      <c r="C204" s="16"/>
      <c r="D204" s="13"/>
      <c r="E204" s="17"/>
      <c r="F204" s="18" t="str">
        <f t="shared" si="6"/>
        <v/>
      </c>
      <c r="G204" s="19" t="str">
        <f>IF(OR(B204="",C204=""),"",IFERROR(C204-LOOKUP(2,1/($B$5:B203=B204),$C$5:C203),""))</f>
        <v/>
      </c>
      <c r="H204" s="20" t="str">
        <f t="shared" si="7"/>
        <v/>
      </c>
      <c r="I204" s="21" t="str">
        <f>IF(B204="","",IF(ISNA(MATCH(B204,Vehículos!$A$6:$A$55,0)),"VEHÍCULO NO CARGADO",IF(AND(G204&lt;&gt;"",N(G204)&lt;0),"KM RETROCEDE",IF(D204&gt;VLOOKUP(B204,Vehículos!$A$6:$D$55,3,FALSE),"LITROS &gt; TANQUE",IF(AND(H204&lt;&gt;"",N(H204)&gt;VLOOKUP(B204,Vehículos!$A$6:$D$55,4,FALSE)*(1+Vehículos!$C$3)),"CONSUMO ALTO","OK")))))</f>
        <v/>
      </c>
      <c r="J204" s="22"/>
    </row>
    <row r="205" spans="1:10" x14ac:dyDescent="0.25">
      <c r="A205" s="14"/>
      <c r="B205" s="15"/>
      <c r="C205" s="16"/>
      <c r="D205" s="13"/>
      <c r="E205" s="17"/>
      <c r="F205" s="18" t="str">
        <f t="shared" si="6"/>
        <v/>
      </c>
      <c r="G205" s="19" t="str">
        <f>IF(OR(B205="",C205=""),"",IFERROR(C205-LOOKUP(2,1/($B$5:B204=B205),$C$5:C204),""))</f>
        <v/>
      </c>
      <c r="H205" s="20" t="str">
        <f t="shared" si="7"/>
        <v/>
      </c>
      <c r="I205" s="21" t="str">
        <f>IF(B205="","",IF(ISNA(MATCH(B205,Vehículos!$A$6:$A$55,0)),"VEHÍCULO NO CARGADO",IF(AND(G205&lt;&gt;"",N(G205)&lt;0),"KM RETROCEDE",IF(D205&gt;VLOOKUP(B205,Vehículos!$A$6:$D$55,3,FALSE),"LITROS &gt; TANQUE",IF(AND(H205&lt;&gt;"",N(H205)&gt;VLOOKUP(B205,Vehículos!$A$6:$D$55,4,FALSE)*(1+Vehículos!$C$3)),"CONSUMO ALTO","OK")))))</f>
        <v/>
      </c>
      <c r="J205" s="22"/>
    </row>
    <row r="206" spans="1:10" x14ac:dyDescent="0.25">
      <c r="A206" s="14"/>
      <c r="B206" s="15"/>
      <c r="C206" s="16"/>
      <c r="D206" s="13"/>
      <c r="E206" s="17"/>
      <c r="F206" s="18" t="str">
        <f t="shared" si="6"/>
        <v/>
      </c>
      <c r="G206" s="19" t="str">
        <f>IF(OR(B206="",C206=""),"",IFERROR(C206-LOOKUP(2,1/($B$5:B205=B206),$C$5:C205),""))</f>
        <v/>
      </c>
      <c r="H206" s="20" t="str">
        <f t="shared" si="7"/>
        <v/>
      </c>
      <c r="I206" s="21" t="str">
        <f>IF(B206="","",IF(ISNA(MATCH(B206,Vehículos!$A$6:$A$55,0)),"VEHÍCULO NO CARGADO",IF(AND(G206&lt;&gt;"",N(G206)&lt;0),"KM RETROCEDE",IF(D206&gt;VLOOKUP(B206,Vehículos!$A$6:$D$55,3,FALSE),"LITROS &gt; TANQUE",IF(AND(H206&lt;&gt;"",N(H206)&gt;VLOOKUP(B206,Vehículos!$A$6:$D$55,4,FALSE)*(1+Vehículos!$C$3)),"CONSUMO ALTO","OK")))))</f>
        <v/>
      </c>
      <c r="J206" s="22"/>
    </row>
    <row r="207" spans="1:10" x14ac:dyDescent="0.25">
      <c r="A207" s="14"/>
      <c r="B207" s="15"/>
      <c r="C207" s="16"/>
      <c r="D207" s="13"/>
      <c r="E207" s="17"/>
      <c r="F207" s="18" t="str">
        <f t="shared" si="6"/>
        <v/>
      </c>
      <c r="G207" s="19" t="str">
        <f>IF(OR(B207="",C207=""),"",IFERROR(C207-LOOKUP(2,1/($B$5:B206=B207),$C$5:C206),""))</f>
        <v/>
      </c>
      <c r="H207" s="20" t="str">
        <f t="shared" si="7"/>
        <v/>
      </c>
      <c r="I207" s="21" t="str">
        <f>IF(B207="","",IF(ISNA(MATCH(B207,Vehículos!$A$6:$A$55,0)),"VEHÍCULO NO CARGADO",IF(AND(G207&lt;&gt;"",N(G207)&lt;0),"KM RETROCEDE",IF(D207&gt;VLOOKUP(B207,Vehículos!$A$6:$D$55,3,FALSE),"LITROS &gt; TANQUE",IF(AND(H207&lt;&gt;"",N(H207)&gt;VLOOKUP(B207,Vehículos!$A$6:$D$55,4,FALSE)*(1+Vehículos!$C$3)),"CONSUMO ALTO","OK")))))</f>
        <v/>
      </c>
      <c r="J207" s="22"/>
    </row>
    <row r="208" spans="1:10" x14ac:dyDescent="0.25">
      <c r="A208" s="14"/>
      <c r="B208" s="15"/>
      <c r="C208" s="16"/>
      <c r="D208" s="13"/>
      <c r="E208" s="17"/>
      <c r="F208" s="18" t="str">
        <f t="shared" si="6"/>
        <v/>
      </c>
      <c r="G208" s="19" t="str">
        <f>IF(OR(B208="",C208=""),"",IFERROR(C208-LOOKUP(2,1/($B$5:B207=B208),$C$5:C207),""))</f>
        <v/>
      </c>
      <c r="H208" s="20" t="str">
        <f t="shared" si="7"/>
        <v/>
      </c>
      <c r="I208" s="21" t="str">
        <f>IF(B208="","",IF(ISNA(MATCH(B208,Vehículos!$A$6:$A$55,0)),"VEHÍCULO NO CARGADO",IF(AND(G208&lt;&gt;"",N(G208)&lt;0),"KM RETROCEDE",IF(D208&gt;VLOOKUP(B208,Vehículos!$A$6:$D$55,3,FALSE),"LITROS &gt; TANQUE",IF(AND(H208&lt;&gt;"",N(H208)&gt;VLOOKUP(B208,Vehículos!$A$6:$D$55,4,FALSE)*(1+Vehículos!$C$3)),"CONSUMO ALTO","OK")))))</f>
        <v/>
      </c>
      <c r="J208" s="22"/>
    </row>
    <row r="209" spans="1:10" x14ac:dyDescent="0.25">
      <c r="A209" s="14"/>
      <c r="B209" s="15"/>
      <c r="C209" s="16"/>
      <c r="D209" s="13"/>
      <c r="E209" s="17"/>
      <c r="F209" s="18" t="str">
        <f t="shared" si="6"/>
        <v/>
      </c>
      <c r="G209" s="19" t="str">
        <f>IF(OR(B209="",C209=""),"",IFERROR(C209-LOOKUP(2,1/($B$5:B208=B209),$C$5:C208),""))</f>
        <v/>
      </c>
      <c r="H209" s="20" t="str">
        <f t="shared" si="7"/>
        <v/>
      </c>
      <c r="I209" s="21" t="str">
        <f>IF(B209="","",IF(ISNA(MATCH(B209,Vehículos!$A$6:$A$55,0)),"VEHÍCULO NO CARGADO",IF(AND(G209&lt;&gt;"",N(G209)&lt;0),"KM RETROCEDE",IF(D209&gt;VLOOKUP(B209,Vehículos!$A$6:$D$55,3,FALSE),"LITROS &gt; TANQUE",IF(AND(H209&lt;&gt;"",N(H209)&gt;VLOOKUP(B209,Vehículos!$A$6:$D$55,4,FALSE)*(1+Vehículos!$C$3)),"CONSUMO ALTO","OK")))))</f>
        <v/>
      </c>
      <c r="J209" s="22"/>
    </row>
    <row r="210" spans="1:10" x14ac:dyDescent="0.25">
      <c r="A210" s="14"/>
      <c r="B210" s="15"/>
      <c r="C210" s="16"/>
      <c r="D210" s="13"/>
      <c r="E210" s="17"/>
      <c r="F210" s="18" t="str">
        <f t="shared" si="6"/>
        <v/>
      </c>
      <c r="G210" s="19" t="str">
        <f>IF(OR(B210="",C210=""),"",IFERROR(C210-LOOKUP(2,1/($B$5:B209=B210),$C$5:C209),""))</f>
        <v/>
      </c>
      <c r="H210" s="20" t="str">
        <f t="shared" si="7"/>
        <v/>
      </c>
      <c r="I210" s="21" t="str">
        <f>IF(B210="","",IF(ISNA(MATCH(B210,Vehículos!$A$6:$A$55,0)),"VEHÍCULO NO CARGADO",IF(AND(G210&lt;&gt;"",N(G210)&lt;0),"KM RETROCEDE",IF(D210&gt;VLOOKUP(B210,Vehículos!$A$6:$D$55,3,FALSE),"LITROS &gt; TANQUE",IF(AND(H210&lt;&gt;"",N(H210)&gt;VLOOKUP(B210,Vehículos!$A$6:$D$55,4,FALSE)*(1+Vehículos!$C$3)),"CONSUMO ALTO","OK")))))</f>
        <v/>
      </c>
      <c r="J210" s="22"/>
    </row>
    <row r="211" spans="1:10" x14ac:dyDescent="0.25">
      <c r="A211" s="14"/>
      <c r="B211" s="15"/>
      <c r="C211" s="16"/>
      <c r="D211" s="13"/>
      <c r="E211" s="17"/>
      <c r="F211" s="18" t="str">
        <f t="shared" si="6"/>
        <v/>
      </c>
      <c r="G211" s="19" t="str">
        <f>IF(OR(B211="",C211=""),"",IFERROR(C211-LOOKUP(2,1/($B$5:B210=B211),$C$5:C210),""))</f>
        <v/>
      </c>
      <c r="H211" s="20" t="str">
        <f t="shared" si="7"/>
        <v/>
      </c>
      <c r="I211" s="21" t="str">
        <f>IF(B211="","",IF(ISNA(MATCH(B211,Vehículos!$A$6:$A$55,0)),"VEHÍCULO NO CARGADO",IF(AND(G211&lt;&gt;"",N(G211)&lt;0),"KM RETROCEDE",IF(D211&gt;VLOOKUP(B211,Vehículos!$A$6:$D$55,3,FALSE),"LITROS &gt; TANQUE",IF(AND(H211&lt;&gt;"",N(H211)&gt;VLOOKUP(B211,Vehículos!$A$6:$D$55,4,FALSE)*(1+Vehículos!$C$3)),"CONSUMO ALTO","OK")))))</f>
        <v/>
      </c>
      <c r="J211" s="22"/>
    </row>
    <row r="212" spans="1:10" x14ac:dyDescent="0.25">
      <c r="A212" s="14"/>
      <c r="B212" s="15"/>
      <c r="C212" s="16"/>
      <c r="D212" s="13"/>
      <c r="E212" s="17"/>
      <c r="F212" s="18" t="str">
        <f t="shared" si="6"/>
        <v/>
      </c>
      <c r="G212" s="19" t="str">
        <f>IF(OR(B212="",C212=""),"",IFERROR(C212-LOOKUP(2,1/($B$5:B211=B212),$C$5:C211),""))</f>
        <v/>
      </c>
      <c r="H212" s="20" t="str">
        <f t="shared" si="7"/>
        <v/>
      </c>
      <c r="I212" s="21" t="str">
        <f>IF(B212="","",IF(ISNA(MATCH(B212,Vehículos!$A$6:$A$55,0)),"VEHÍCULO NO CARGADO",IF(AND(G212&lt;&gt;"",N(G212)&lt;0),"KM RETROCEDE",IF(D212&gt;VLOOKUP(B212,Vehículos!$A$6:$D$55,3,FALSE),"LITROS &gt; TANQUE",IF(AND(H212&lt;&gt;"",N(H212)&gt;VLOOKUP(B212,Vehículos!$A$6:$D$55,4,FALSE)*(1+Vehículos!$C$3)),"CONSUMO ALTO","OK")))))</f>
        <v/>
      </c>
      <c r="J212" s="22"/>
    </row>
    <row r="213" spans="1:10" x14ac:dyDescent="0.25">
      <c r="A213" s="14"/>
      <c r="B213" s="15"/>
      <c r="C213" s="16"/>
      <c r="D213" s="13"/>
      <c r="E213" s="17"/>
      <c r="F213" s="18" t="str">
        <f t="shared" si="6"/>
        <v/>
      </c>
      <c r="G213" s="19" t="str">
        <f>IF(OR(B213="",C213=""),"",IFERROR(C213-LOOKUP(2,1/($B$5:B212=B213),$C$5:C212),""))</f>
        <v/>
      </c>
      <c r="H213" s="20" t="str">
        <f t="shared" si="7"/>
        <v/>
      </c>
      <c r="I213" s="21" t="str">
        <f>IF(B213="","",IF(ISNA(MATCH(B213,Vehículos!$A$6:$A$55,0)),"VEHÍCULO NO CARGADO",IF(AND(G213&lt;&gt;"",N(G213)&lt;0),"KM RETROCEDE",IF(D213&gt;VLOOKUP(B213,Vehículos!$A$6:$D$55,3,FALSE),"LITROS &gt; TANQUE",IF(AND(H213&lt;&gt;"",N(H213)&gt;VLOOKUP(B213,Vehículos!$A$6:$D$55,4,FALSE)*(1+Vehículos!$C$3)),"CONSUMO ALTO","OK")))))</f>
        <v/>
      </c>
      <c r="J213" s="22"/>
    </row>
    <row r="214" spans="1:10" x14ac:dyDescent="0.25">
      <c r="A214" s="14"/>
      <c r="B214" s="15"/>
      <c r="C214" s="16"/>
      <c r="D214" s="13"/>
      <c r="E214" s="17"/>
      <c r="F214" s="18" t="str">
        <f t="shared" si="6"/>
        <v/>
      </c>
      <c r="G214" s="19" t="str">
        <f>IF(OR(B214="",C214=""),"",IFERROR(C214-LOOKUP(2,1/($B$5:B213=B214),$C$5:C213),""))</f>
        <v/>
      </c>
      <c r="H214" s="20" t="str">
        <f t="shared" si="7"/>
        <v/>
      </c>
      <c r="I214" s="21" t="str">
        <f>IF(B214="","",IF(ISNA(MATCH(B214,Vehículos!$A$6:$A$55,0)),"VEHÍCULO NO CARGADO",IF(AND(G214&lt;&gt;"",N(G214)&lt;0),"KM RETROCEDE",IF(D214&gt;VLOOKUP(B214,Vehículos!$A$6:$D$55,3,FALSE),"LITROS &gt; TANQUE",IF(AND(H214&lt;&gt;"",N(H214)&gt;VLOOKUP(B214,Vehículos!$A$6:$D$55,4,FALSE)*(1+Vehículos!$C$3)),"CONSUMO ALTO","OK")))))</f>
        <v/>
      </c>
      <c r="J214" s="22"/>
    </row>
    <row r="215" spans="1:10" x14ac:dyDescent="0.25">
      <c r="A215" s="14"/>
      <c r="B215" s="15"/>
      <c r="C215" s="16"/>
      <c r="D215" s="13"/>
      <c r="E215" s="17"/>
      <c r="F215" s="18" t="str">
        <f t="shared" si="6"/>
        <v/>
      </c>
      <c r="G215" s="19" t="str">
        <f>IF(OR(B215="",C215=""),"",IFERROR(C215-LOOKUP(2,1/($B$5:B214=B215),$C$5:C214),""))</f>
        <v/>
      </c>
      <c r="H215" s="20" t="str">
        <f t="shared" si="7"/>
        <v/>
      </c>
      <c r="I215" s="21" t="str">
        <f>IF(B215="","",IF(ISNA(MATCH(B215,Vehículos!$A$6:$A$55,0)),"VEHÍCULO NO CARGADO",IF(AND(G215&lt;&gt;"",N(G215)&lt;0),"KM RETROCEDE",IF(D215&gt;VLOOKUP(B215,Vehículos!$A$6:$D$55,3,FALSE),"LITROS &gt; TANQUE",IF(AND(H215&lt;&gt;"",N(H215)&gt;VLOOKUP(B215,Vehículos!$A$6:$D$55,4,FALSE)*(1+Vehículos!$C$3)),"CONSUMO ALTO","OK")))))</f>
        <v/>
      </c>
      <c r="J215" s="22"/>
    </row>
    <row r="216" spans="1:10" x14ac:dyDescent="0.25">
      <c r="A216" s="14"/>
      <c r="B216" s="15"/>
      <c r="C216" s="16"/>
      <c r="D216" s="13"/>
      <c r="E216" s="17"/>
      <c r="F216" s="18" t="str">
        <f t="shared" si="6"/>
        <v/>
      </c>
      <c r="G216" s="19" t="str">
        <f>IF(OR(B216="",C216=""),"",IFERROR(C216-LOOKUP(2,1/($B$5:B215=B216),$C$5:C215),""))</f>
        <v/>
      </c>
      <c r="H216" s="20" t="str">
        <f t="shared" si="7"/>
        <v/>
      </c>
      <c r="I216" s="21" t="str">
        <f>IF(B216="","",IF(ISNA(MATCH(B216,Vehículos!$A$6:$A$55,0)),"VEHÍCULO NO CARGADO",IF(AND(G216&lt;&gt;"",N(G216)&lt;0),"KM RETROCEDE",IF(D216&gt;VLOOKUP(B216,Vehículos!$A$6:$D$55,3,FALSE),"LITROS &gt; TANQUE",IF(AND(H216&lt;&gt;"",N(H216)&gt;VLOOKUP(B216,Vehículos!$A$6:$D$55,4,FALSE)*(1+Vehículos!$C$3)),"CONSUMO ALTO","OK")))))</f>
        <v/>
      </c>
      <c r="J216" s="22"/>
    </row>
    <row r="217" spans="1:10" x14ac:dyDescent="0.25">
      <c r="A217" s="14"/>
      <c r="B217" s="15"/>
      <c r="C217" s="16"/>
      <c r="D217" s="13"/>
      <c r="E217" s="17"/>
      <c r="F217" s="18" t="str">
        <f t="shared" si="6"/>
        <v/>
      </c>
      <c r="G217" s="19" t="str">
        <f>IF(OR(B217="",C217=""),"",IFERROR(C217-LOOKUP(2,1/($B$5:B216=B217),$C$5:C216),""))</f>
        <v/>
      </c>
      <c r="H217" s="20" t="str">
        <f t="shared" si="7"/>
        <v/>
      </c>
      <c r="I217" s="21" t="str">
        <f>IF(B217="","",IF(ISNA(MATCH(B217,Vehículos!$A$6:$A$55,0)),"VEHÍCULO NO CARGADO",IF(AND(G217&lt;&gt;"",N(G217)&lt;0),"KM RETROCEDE",IF(D217&gt;VLOOKUP(B217,Vehículos!$A$6:$D$55,3,FALSE),"LITROS &gt; TANQUE",IF(AND(H217&lt;&gt;"",N(H217)&gt;VLOOKUP(B217,Vehículos!$A$6:$D$55,4,FALSE)*(1+Vehículos!$C$3)),"CONSUMO ALTO","OK")))))</f>
        <v/>
      </c>
      <c r="J217" s="22"/>
    </row>
    <row r="218" spans="1:10" x14ac:dyDescent="0.25">
      <c r="A218" s="14"/>
      <c r="B218" s="15"/>
      <c r="C218" s="16"/>
      <c r="D218" s="13"/>
      <c r="E218" s="17"/>
      <c r="F218" s="18" t="str">
        <f t="shared" si="6"/>
        <v/>
      </c>
      <c r="G218" s="19" t="str">
        <f>IF(OR(B218="",C218=""),"",IFERROR(C218-LOOKUP(2,1/($B$5:B217=B218),$C$5:C217),""))</f>
        <v/>
      </c>
      <c r="H218" s="20" t="str">
        <f t="shared" si="7"/>
        <v/>
      </c>
      <c r="I218" s="21" t="str">
        <f>IF(B218="","",IF(ISNA(MATCH(B218,Vehículos!$A$6:$A$55,0)),"VEHÍCULO NO CARGADO",IF(AND(G218&lt;&gt;"",N(G218)&lt;0),"KM RETROCEDE",IF(D218&gt;VLOOKUP(B218,Vehículos!$A$6:$D$55,3,FALSE),"LITROS &gt; TANQUE",IF(AND(H218&lt;&gt;"",N(H218)&gt;VLOOKUP(B218,Vehículos!$A$6:$D$55,4,FALSE)*(1+Vehículos!$C$3)),"CONSUMO ALTO","OK")))))</f>
        <v/>
      </c>
      <c r="J218" s="22"/>
    </row>
    <row r="219" spans="1:10" x14ac:dyDescent="0.25">
      <c r="A219" s="14"/>
      <c r="B219" s="15"/>
      <c r="C219" s="16"/>
      <c r="D219" s="13"/>
      <c r="E219" s="17"/>
      <c r="F219" s="18" t="str">
        <f t="shared" si="6"/>
        <v/>
      </c>
      <c r="G219" s="19" t="str">
        <f>IF(OR(B219="",C219=""),"",IFERROR(C219-LOOKUP(2,1/($B$5:B218=B219),$C$5:C218),""))</f>
        <v/>
      </c>
      <c r="H219" s="20" t="str">
        <f t="shared" si="7"/>
        <v/>
      </c>
      <c r="I219" s="21" t="str">
        <f>IF(B219="","",IF(ISNA(MATCH(B219,Vehículos!$A$6:$A$55,0)),"VEHÍCULO NO CARGADO",IF(AND(G219&lt;&gt;"",N(G219)&lt;0),"KM RETROCEDE",IF(D219&gt;VLOOKUP(B219,Vehículos!$A$6:$D$55,3,FALSE),"LITROS &gt; TANQUE",IF(AND(H219&lt;&gt;"",N(H219)&gt;VLOOKUP(B219,Vehículos!$A$6:$D$55,4,FALSE)*(1+Vehículos!$C$3)),"CONSUMO ALTO","OK")))))</f>
        <v/>
      </c>
      <c r="J219" s="22"/>
    </row>
    <row r="220" spans="1:10" x14ac:dyDescent="0.25">
      <c r="A220" s="14"/>
      <c r="B220" s="15"/>
      <c r="C220" s="16"/>
      <c r="D220" s="13"/>
      <c r="E220" s="17"/>
      <c r="F220" s="18" t="str">
        <f t="shared" si="6"/>
        <v/>
      </c>
      <c r="G220" s="19" t="str">
        <f>IF(OR(B220="",C220=""),"",IFERROR(C220-LOOKUP(2,1/($B$5:B219=B220),$C$5:C219),""))</f>
        <v/>
      </c>
      <c r="H220" s="20" t="str">
        <f t="shared" si="7"/>
        <v/>
      </c>
      <c r="I220" s="21" t="str">
        <f>IF(B220="","",IF(ISNA(MATCH(B220,Vehículos!$A$6:$A$55,0)),"VEHÍCULO NO CARGADO",IF(AND(G220&lt;&gt;"",N(G220)&lt;0),"KM RETROCEDE",IF(D220&gt;VLOOKUP(B220,Vehículos!$A$6:$D$55,3,FALSE),"LITROS &gt; TANQUE",IF(AND(H220&lt;&gt;"",N(H220)&gt;VLOOKUP(B220,Vehículos!$A$6:$D$55,4,FALSE)*(1+Vehículos!$C$3)),"CONSUMO ALTO","OK")))))</f>
        <v/>
      </c>
      <c r="J220" s="22"/>
    </row>
    <row r="221" spans="1:10" x14ac:dyDescent="0.25">
      <c r="A221" s="14"/>
      <c r="B221" s="15"/>
      <c r="C221" s="16"/>
      <c r="D221" s="13"/>
      <c r="E221" s="17"/>
      <c r="F221" s="18" t="str">
        <f t="shared" si="6"/>
        <v/>
      </c>
      <c r="G221" s="19" t="str">
        <f>IF(OR(B221="",C221=""),"",IFERROR(C221-LOOKUP(2,1/($B$5:B220=B221),$C$5:C220),""))</f>
        <v/>
      </c>
      <c r="H221" s="20" t="str">
        <f t="shared" si="7"/>
        <v/>
      </c>
      <c r="I221" s="21" t="str">
        <f>IF(B221="","",IF(ISNA(MATCH(B221,Vehículos!$A$6:$A$55,0)),"VEHÍCULO NO CARGADO",IF(AND(G221&lt;&gt;"",N(G221)&lt;0),"KM RETROCEDE",IF(D221&gt;VLOOKUP(B221,Vehículos!$A$6:$D$55,3,FALSE),"LITROS &gt; TANQUE",IF(AND(H221&lt;&gt;"",N(H221)&gt;VLOOKUP(B221,Vehículos!$A$6:$D$55,4,FALSE)*(1+Vehículos!$C$3)),"CONSUMO ALTO","OK")))))</f>
        <v/>
      </c>
      <c r="J221" s="22"/>
    </row>
    <row r="222" spans="1:10" x14ac:dyDescent="0.25">
      <c r="A222" s="14"/>
      <c r="B222" s="15"/>
      <c r="C222" s="16"/>
      <c r="D222" s="13"/>
      <c r="E222" s="17"/>
      <c r="F222" s="18" t="str">
        <f t="shared" si="6"/>
        <v/>
      </c>
      <c r="G222" s="19" t="str">
        <f>IF(OR(B222="",C222=""),"",IFERROR(C222-LOOKUP(2,1/($B$5:B221=B222),$C$5:C221),""))</f>
        <v/>
      </c>
      <c r="H222" s="20" t="str">
        <f t="shared" si="7"/>
        <v/>
      </c>
      <c r="I222" s="21" t="str">
        <f>IF(B222="","",IF(ISNA(MATCH(B222,Vehículos!$A$6:$A$55,0)),"VEHÍCULO NO CARGADO",IF(AND(G222&lt;&gt;"",N(G222)&lt;0),"KM RETROCEDE",IF(D222&gt;VLOOKUP(B222,Vehículos!$A$6:$D$55,3,FALSE),"LITROS &gt; TANQUE",IF(AND(H222&lt;&gt;"",N(H222)&gt;VLOOKUP(B222,Vehículos!$A$6:$D$55,4,FALSE)*(1+Vehículos!$C$3)),"CONSUMO ALTO","OK")))))</f>
        <v/>
      </c>
      <c r="J222" s="22"/>
    </row>
    <row r="223" spans="1:10" x14ac:dyDescent="0.25">
      <c r="A223" s="14"/>
      <c r="B223" s="15"/>
      <c r="C223" s="16"/>
      <c r="D223" s="13"/>
      <c r="E223" s="17"/>
      <c r="F223" s="18" t="str">
        <f t="shared" si="6"/>
        <v/>
      </c>
      <c r="G223" s="19" t="str">
        <f>IF(OR(B223="",C223=""),"",IFERROR(C223-LOOKUP(2,1/($B$5:B222=B223),$C$5:C222),""))</f>
        <v/>
      </c>
      <c r="H223" s="20" t="str">
        <f t="shared" si="7"/>
        <v/>
      </c>
      <c r="I223" s="21" t="str">
        <f>IF(B223="","",IF(ISNA(MATCH(B223,Vehículos!$A$6:$A$55,0)),"VEHÍCULO NO CARGADO",IF(AND(G223&lt;&gt;"",N(G223)&lt;0),"KM RETROCEDE",IF(D223&gt;VLOOKUP(B223,Vehículos!$A$6:$D$55,3,FALSE),"LITROS &gt; TANQUE",IF(AND(H223&lt;&gt;"",N(H223)&gt;VLOOKUP(B223,Vehículos!$A$6:$D$55,4,FALSE)*(1+Vehículos!$C$3)),"CONSUMO ALTO","OK")))))</f>
        <v/>
      </c>
      <c r="J223" s="22"/>
    </row>
    <row r="224" spans="1:10" x14ac:dyDescent="0.25">
      <c r="A224" s="14"/>
      <c r="B224" s="15"/>
      <c r="C224" s="16"/>
      <c r="D224" s="13"/>
      <c r="E224" s="17"/>
      <c r="F224" s="18" t="str">
        <f t="shared" si="6"/>
        <v/>
      </c>
      <c r="G224" s="19" t="str">
        <f>IF(OR(B224="",C224=""),"",IFERROR(C224-LOOKUP(2,1/($B$5:B223=B224),$C$5:C223),""))</f>
        <v/>
      </c>
      <c r="H224" s="20" t="str">
        <f t="shared" si="7"/>
        <v/>
      </c>
      <c r="I224" s="21" t="str">
        <f>IF(B224="","",IF(ISNA(MATCH(B224,Vehículos!$A$6:$A$55,0)),"VEHÍCULO NO CARGADO",IF(AND(G224&lt;&gt;"",N(G224)&lt;0),"KM RETROCEDE",IF(D224&gt;VLOOKUP(B224,Vehículos!$A$6:$D$55,3,FALSE),"LITROS &gt; TANQUE",IF(AND(H224&lt;&gt;"",N(H224)&gt;VLOOKUP(B224,Vehículos!$A$6:$D$55,4,FALSE)*(1+Vehículos!$C$3)),"CONSUMO ALTO","OK")))))</f>
        <v/>
      </c>
      <c r="J224" s="22"/>
    </row>
    <row r="225" spans="1:10" x14ac:dyDescent="0.25">
      <c r="A225" s="14"/>
      <c r="B225" s="15"/>
      <c r="C225" s="16"/>
      <c r="D225" s="13"/>
      <c r="E225" s="17"/>
      <c r="F225" s="18" t="str">
        <f t="shared" si="6"/>
        <v/>
      </c>
      <c r="G225" s="19" t="str">
        <f>IF(OR(B225="",C225=""),"",IFERROR(C225-LOOKUP(2,1/($B$5:B224=B225),$C$5:C224),""))</f>
        <v/>
      </c>
      <c r="H225" s="20" t="str">
        <f t="shared" si="7"/>
        <v/>
      </c>
      <c r="I225" s="21" t="str">
        <f>IF(B225="","",IF(ISNA(MATCH(B225,Vehículos!$A$6:$A$55,0)),"VEHÍCULO NO CARGADO",IF(AND(G225&lt;&gt;"",N(G225)&lt;0),"KM RETROCEDE",IF(D225&gt;VLOOKUP(B225,Vehículos!$A$6:$D$55,3,FALSE),"LITROS &gt; TANQUE",IF(AND(H225&lt;&gt;"",N(H225)&gt;VLOOKUP(B225,Vehículos!$A$6:$D$55,4,FALSE)*(1+Vehículos!$C$3)),"CONSUMO ALTO","OK")))))</f>
        <v/>
      </c>
      <c r="J225" s="22"/>
    </row>
    <row r="226" spans="1:10" x14ac:dyDescent="0.25">
      <c r="A226" s="14"/>
      <c r="B226" s="15"/>
      <c r="C226" s="16"/>
      <c r="D226" s="13"/>
      <c r="E226" s="17"/>
      <c r="F226" s="18" t="str">
        <f t="shared" si="6"/>
        <v/>
      </c>
      <c r="G226" s="19" t="str">
        <f>IF(OR(B226="",C226=""),"",IFERROR(C226-LOOKUP(2,1/($B$5:B225=B226),$C$5:C225),""))</f>
        <v/>
      </c>
      <c r="H226" s="20" t="str">
        <f t="shared" si="7"/>
        <v/>
      </c>
      <c r="I226" s="21" t="str">
        <f>IF(B226="","",IF(ISNA(MATCH(B226,Vehículos!$A$6:$A$55,0)),"VEHÍCULO NO CARGADO",IF(AND(G226&lt;&gt;"",N(G226)&lt;0),"KM RETROCEDE",IF(D226&gt;VLOOKUP(B226,Vehículos!$A$6:$D$55,3,FALSE),"LITROS &gt; TANQUE",IF(AND(H226&lt;&gt;"",N(H226)&gt;VLOOKUP(B226,Vehículos!$A$6:$D$55,4,FALSE)*(1+Vehículos!$C$3)),"CONSUMO ALTO","OK")))))</f>
        <v/>
      </c>
      <c r="J226" s="22"/>
    </row>
    <row r="227" spans="1:10" x14ac:dyDescent="0.25">
      <c r="A227" s="14"/>
      <c r="B227" s="15"/>
      <c r="C227" s="16"/>
      <c r="D227" s="13"/>
      <c r="E227" s="17"/>
      <c r="F227" s="18" t="str">
        <f t="shared" si="6"/>
        <v/>
      </c>
      <c r="G227" s="19" t="str">
        <f>IF(OR(B227="",C227=""),"",IFERROR(C227-LOOKUP(2,1/($B$5:B226=B227),$C$5:C226),""))</f>
        <v/>
      </c>
      <c r="H227" s="20" t="str">
        <f t="shared" si="7"/>
        <v/>
      </c>
      <c r="I227" s="21" t="str">
        <f>IF(B227="","",IF(ISNA(MATCH(B227,Vehículos!$A$6:$A$55,0)),"VEHÍCULO NO CARGADO",IF(AND(G227&lt;&gt;"",N(G227)&lt;0),"KM RETROCEDE",IF(D227&gt;VLOOKUP(B227,Vehículos!$A$6:$D$55,3,FALSE),"LITROS &gt; TANQUE",IF(AND(H227&lt;&gt;"",N(H227)&gt;VLOOKUP(B227,Vehículos!$A$6:$D$55,4,FALSE)*(1+Vehículos!$C$3)),"CONSUMO ALTO","OK")))))</f>
        <v/>
      </c>
      <c r="J227" s="22"/>
    </row>
    <row r="228" spans="1:10" x14ac:dyDescent="0.25">
      <c r="A228" s="14"/>
      <c r="B228" s="15"/>
      <c r="C228" s="16"/>
      <c r="D228" s="13"/>
      <c r="E228" s="17"/>
      <c r="F228" s="18" t="str">
        <f t="shared" si="6"/>
        <v/>
      </c>
      <c r="G228" s="19" t="str">
        <f>IF(OR(B228="",C228=""),"",IFERROR(C228-LOOKUP(2,1/($B$5:B227=B228),$C$5:C227),""))</f>
        <v/>
      </c>
      <c r="H228" s="20" t="str">
        <f t="shared" si="7"/>
        <v/>
      </c>
      <c r="I228" s="21" t="str">
        <f>IF(B228="","",IF(ISNA(MATCH(B228,Vehículos!$A$6:$A$55,0)),"VEHÍCULO NO CARGADO",IF(AND(G228&lt;&gt;"",N(G228)&lt;0),"KM RETROCEDE",IF(D228&gt;VLOOKUP(B228,Vehículos!$A$6:$D$55,3,FALSE),"LITROS &gt; TANQUE",IF(AND(H228&lt;&gt;"",N(H228)&gt;VLOOKUP(B228,Vehículos!$A$6:$D$55,4,FALSE)*(1+Vehículos!$C$3)),"CONSUMO ALTO","OK")))))</f>
        <v/>
      </c>
      <c r="J228" s="22"/>
    </row>
    <row r="229" spans="1:10" x14ac:dyDescent="0.25">
      <c r="A229" s="14"/>
      <c r="B229" s="15"/>
      <c r="C229" s="16"/>
      <c r="D229" s="13"/>
      <c r="E229" s="17"/>
      <c r="F229" s="18" t="str">
        <f t="shared" si="6"/>
        <v/>
      </c>
      <c r="G229" s="19" t="str">
        <f>IF(OR(B229="",C229=""),"",IFERROR(C229-LOOKUP(2,1/($B$5:B228=B229),$C$5:C228),""))</f>
        <v/>
      </c>
      <c r="H229" s="20" t="str">
        <f t="shared" si="7"/>
        <v/>
      </c>
      <c r="I229" s="21" t="str">
        <f>IF(B229="","",IF(ISNA(MATCH(B229,Vehículos!$A$6:$A$55,0)),"VEHÍCULO NO CARGADO",IF(AND(G229&lt;&gt;"",N(G229)&lt;0),"KM RETROCEDE",IF(D229&gt;VLOOKUP(B229,Vehículos!$A$6:$D$55,3,FALSE),"LITROS &gt; TANQUE",IF(AND(H229&lt;&gt;"",N(H229)&gt;VLOOKUP(B229,Vehículos!$A$6:$D$55,4,FALSE)*(1+Vehículos!$C$3)),"CONSUMO ALTO","OK")))))</f>
        <v/>
      </c>
      <c r="J229" s="22"/>
    </row>
    <row r="230" spans="1:10" x14ac:dyDescent="0.25">
      <c r="A230" s="14"/>
      <c r="B230" s="15"/>
      <c r="C230" s="16"/>
      <c r="D230" s="13"/>
      <c r="E230" s="17"/>
      <c r="F230" s="18" t="str">
        <f t="shared" si="6"/>
        <v/>
      </c>
      <c r="G230" s="19" t="str">
        <f>IF(OR(B230="",C230=""),"",IFERROR(C230-LOOKUP(2,1/($B$5:B229=B230),$C$5:C229),""))</f>
        <v/>
      </c>
      <c r="H230" s="20" t="str">
        <f t="shared" si="7"/>
        <v/>
      </c>
      <c r="I230" s="21" t="str">
        <f>IF(B230="","",IF(ISNA(MATCH(B230,Vehículos!$A$6:$A$55,0)),"VEHÍCULO NO CARGADO",IF(AND(G230&lt;&gt;"",N(G230)&lt;0),"KM RETROCEDE",IF(D230&gt;VLOOKUP(B230,Vehículos!$A$6:$D$55,3,FALSE),"LITROS &gt; TANQUE",IF(AND(H230&lt;&gt;"",N(H230)&gt;VLOOKUP(B230,Vehículos!$A$6:$D$55,4,FALSE)*(1+Vehículos!$C$3)),"CONSUMO ALTO","OK")))))</f>
        <v/>
      </c>
      <c r="J230" s="22"/>
    </row>
    <row r="231" spans="1:10" x14ac:dyDescent="0.25">
      <c r="A231" s="14"/>
      <c r="B231" s="15"/>
      <c r="C231" s="16"/>
      <c r="D231" s="13"/>
      <c r="E231" s="17"/>
      <c r="F231" s="18" t="str">
        <f t="shared" si="6"/>
        <v/>
      </c>
      <c r="G231" s="19" t="str">
        <f>IF(OR(B231="",C231=""),"",IFERROR(C231-LOOKUP(2,1/($B$5:B230=B231),$C$5:C230),""))</f>
        <v/>
      </c>
      <c r="H231" s="20" t="str">
        <f t="shared" si="7"/>
        <v/>
      </c>
      <c r="I231" s="21" t="str">
        <f>IF(B231="","",IF(ISNA(MATCH(B231,Vehículos!$A$6:$A$55,0)),"VEHÍCULO NO CARGADO",IF(AND(G231&lt;&gt;"",N(G231)&lt;0),"KM RETROCEDE",IF(D231&gt;VLOOKUP(B231,Vehículos!$A$6:$D$55,3,FALSE),"LITROS &gt; TANQUE",IF(AND(H231&lt;&gt;"",N(H231)&gt;VLOOKUP(B231,Vehículos!$A$6:$D$55,4,FALSE)*(1+Vehículos!$C$3)),"CONSUMO ALTO","OK")))))</f>
        <v/>
      </c>
      <c r="J231" s="22"/>
    </row>
    <row r="232" spans="1:10" x14ac:dyDescent="0.25">
      <c r="A232" s="14"/>
      <c r="B232" s="15"/>
      <c r="C232" s="16"/>
      <c r="D232" s="13"/>
      <c r="E232" s="17"/>
      <c r="F232" s="18" t="str">
        <f t="shared" si="6"/>
        <v/>
      </c>
      <c r="G232" s="19" t="str">
        <f>IF(OR(B232="",C232=""),"",IFERROR(C232-LOOKUP(2,1/($B$5:B231=B232),$C$5:C231),""))</f>
        <v/>
      </c>
      <c r="H232" s="20" t="str">
        <f t="shared" si="7"/>
        <v/>
      </c>
      <c r="I232" s="21" t="str">
        <f>IF(B232="","",IF(ISNA(MATCH(B232,Vehículos!$A$6:$A$55,0)),"VEHÍCULO NO CARGADO",IF(AND(G232&lt;&gt;"",N(G232)&lt;0),"KM RETROCEDE",IF(D232&gt;VLOOKUP(B232,Vehículos!$A$6:$D$55,3,FALSE),"LITROS &gt; TANQUE",IF(AND(H232&lt;&gt;"",N(H232)&gt;VLOOKUP(B232,Vehículos!$A$6:$D$55,4,FALSE)*(1+Vehículos!$C$3)),"CONSUMO ALTO","OK")))))</f>
        <v/>
      </c>
      <c r="J232" s="22"/>
    </row>
    <row r="233" spans="1:10" x14ac:dyDescent="0.25">
      <c r="A233" s="14"/>
      <c r="B233" s="15"/>
      <c r="C233" s="16"/>
      <c r="D233" s="13"/>
      <c r="E233" s="17"/>
      <c r="F233" s="18" t="str">
        <f t="shared" si="6"/>
        <v/>
      </c>
      <c r="G233" s="19" t="str">
        <f>IF(OR(B233="",C233=""),"",IFERROR(C233-LOOKUP(2,1/($B$5:B232=B233),$C$5:C232),""))</f>
        <v/>
      </c>
      <c r="H233" s="20" t="str">
        <f t="shared" si="7"/>
        <v/>
      </c>
      <c r="I233" s="21" t="str">
        <f>IF(B233="","",IF(ISNA(MATCH(B233,Vehículos!$A$6:$A$55,0)),"VEHÍCULO NO CARGADO",IF(AND(G233&lt;&gt;"",N(G233)&lt;0),"KM RETROCEDE",IF(D233&gt;VLOOKUP(B233,Vehículos!$A$6:$D$55,3,FALSE),"LITROS &gt; TANQUE",IF(AND(H233&lt;&gt;"",N(H233)&gt;VLOOKUP(B233,Vehículos!$A$6:$D$55,4,FALSE)*(1+Vehículos!$C$3)),"CONSUMO ALTO","OK")))))</f>
        <v/>
      </c>
      <c r="J233" s="22"/>
    </row>
    <row r="234" spans="1:10" x14ac:dyDescent="0.25">
      <c r="A234" s="14"/>
      <c r="B234" s="15"/>
      <c r="C234" s="16"/>
      <c r="D234" s="13"/>
      <c r="E234" s="17"/>
      <c r="F234" s="18" t="str">
        <f t="shared" si="6"/>
        <v/>
      </c>
      <c r="G234" s="19" t="str">
        <f>IF(OR(B234="",C234=""),"",IFERROR(C234-LOOKUP(2,1/($B$5:B233=B234),$C$5:C233),""))</f>
        <v/>
      </c>
      <c r="H234" s="20" t="str">
        <f t="shared" si="7"/>
        <v/>
      </c>
      <c r="I234" s="21" t="str">
        <f>IF(B234="","",IF(ISNA(MATCH(B234,Vehículos!$A$6:$A$55,0)),"VEHÍCULO NO CARGADO",IF(AND(G234&lt;&gt;"",N(G234)&lt;0),"KM RETROCEDE",IF(D234&gt;VLOOKUP(B234,Vehículos!$A$6:$D$55,3,FALSE),"LITROS &gt; TANQUE",IF(AND(H234&lt;&gt;"",N(H234)&gt;VLOOKUP(B234,Vehículos!$A$6:$D$55,4,FALSE)*(1+Vehículos!$C$3)),"CONSUMO ALTO","OK")))))</f>
        <v/>
      </c>
      <c r="J234" s="22"/>
    </row>
    <row r="235" spans="1:10" x14ac:dyDescent="0.25">
      <c r="A235" s="14"/>
      <c r="B235" s="15"/>
      <c r="C235" s="16"/>
      <c r="D235" s="13"/>
      <c r="E235" s="17"/>
      <c r="F235" s="18" t="str">
        <f t="shared" si="6"/>
        <v/>
      </c>
      <c r="G235" s="19" t="str">
        <f>IF(OR(B235="",C235=""),"",IFERROR(C235-LOOKUP(2,1/($B$5:B234=B235),$C$5:C234),""))</f>
        <v/>
      </c>
      <c r="H235" s="20" t="str">
        <f t="shared" si="7"/>
        <v/>
      </c>
      <c r="I235" s="21" t="str">
        <f>IF(B235="","",IF(ISNA(MATCH(B235,Vehículos!$A$6:$A$55,0)),"VEHÍCULO NO CARGADO",IF(AND(G235&lt;&gt;"",N(G235)&lt;0),"KM RETROCEDE",IF(D235&gt;VLOOKUP(B235,Vehículos!$A$6:$D$55,3,FALSE),"LITROS &gt; TANQUE",IF(AND(H235&lt;&gt;"",N(H235)&gt;VLOOKUP(B235,Vehículos!$A$6:$D$55,4,FALSE)*(1+Vehículos!$C$3)),"CONSUMO ALTO","OK")))))</f>
        <v/>
      </c>
      <c r="J235" s="22"/>
    </row>
    <row r="236" spans="1:10" x14ac:dyDescent="0.25">
      <c r="A236" s="14"/>
      <c r="B236" s="15"/>
      <c r="C236" s="16"/>
      <c r="D236" s="13"/>
      <c r="E236" s="17"/>
      <c r="F236" s="18" t="str">
        <f t="shared" si="6"/>
        <v/>
      </c>
      <c r="G236" s="19" t="str">
        <f>IF(OR(B236="",C236=""),"",IFERROR(C236-LOOKUP(2,1/($B$5:B235=B236),$C$5:C235),""))</f>
        <v/>
      </c>
      <c r="H236" s="20" t="str">
        <f t="shared" si="7"/>
        <v/>
      </c>
      <c r="I236" s="21" t="str">
        <f>IF(B236="","",IF(ISNA(MATCH(B236,Vehículos!$A$6:$A$55,0)),"VEHÍCULO NO CARGADO",IF(AND(G236&lt;&gt;"",N(G236)&lt;0),"KM RETROCEDE",IF(D236&gt;VLOOKUP(B236,Vehículos!$A$6:$D$55,3,FALSE),"LITROS &gt; TANQUE",IF(AND(H236&lt;&gt;"",N(H236)&gt;VLOOKUP(B236,Vehículos!$A$6:$D$55,4,FALSE)*(1+Vehículos!$C$3)),"CONSUMO ALTO","OK")))))</f>
        <v/>
      </c>
      <c r="J236" s="22"/>
    </row>
    <row r="237" spans="1:10" x14ac:dyDescent="0.25">
      <c r="A237" s="14"/>
      <c r="B237" s="15"/>
      <c r="C237" s="16"/>
      <c r="D237" s="13"/>
      <c r="E237" s="17"/>
      <c r="F237" s="18" t="str">
        <f t="shared" si="6"/>
        <v/>
      </c>
      <c r="G237" s="19" t="str">
        <f>IF(OR(B237="",C237=""),"",IFERROR(C237-LOOKUP(2,1/($B$5:B236=B237),$C$5:C236),""))</f>
        <v/>
      </c>
      <c r="H237" s="20" t="str">
        <f t="shared" si="7"/>
        <v/>
      </c>
      <c r="I237" s="21" t="str">
        <f>IF(B237="","",IF(ISNA(MATCH(B237,Vehículos!$A$6:$A$55,0)),"VEHÍCULO NO CARGADO",IF(AND(G237&lt;&gt;"",N(G237)&lt;0),"KM RETROCEDE",IF(D237&gt;VLOOKUP(B237,Vehículos!$A$6:$D$55,3,FALSE),"LITROS &gt; TANQUE",IF(AND(H237&lt;&gt;"",N(H237)&gt;VLOOKUP(B237,Vehículos!$A$6:$D$55,4,FALSE)*(1+Vehículos!$C$3)),"CONSUMO ALTO","OK")))))</f>
        <v/>
      </c>
      <c r="J237" s="22"/>
    </row>
    <row r="238" spans="1:10" x14ac:dyDescent="0.25">
      <c r="A238" s="14"/>
      <c r="B238" s="15"/>
      <c r="C238" s="16"/>
      <c r="D238" s="13"/>
      <c r="E238" s="17"/>
      <c r="F238" s="18" t="str">
        <f t="shared" si="6"/>
        <v/>
      </c>
      <c r="G238" s="19" t="str">
        <f>IF(OR(B238="",C238=""),"",IFERROR(C238-LOOKUP(2,1/($B$5:B237=B238),$C$5:C237),""))</f>
        <v/>
      </c>
      <c r="H238" s="20" t="str">
        <f t="shared" si="7"/>
        <v/>
      </c>
      <c r="I238" s="21" t="str">
        <f>IF(B238="","",IF(ISNA(MATCH(B238,Vehículos!$A$6:$A$55,0)),"VEHÍCULO NO CARGADO",IF(AND(G238&lt;&gt;"",N(G238)&lt;0),"KM RETROCEDE",IF(D238&gt;VLOOKUP(B238,Vehículos!$A$6:$D$55,3,FALSE),"LITROS &gt; TANQUE",IF(AND(H238&lt;&gt;"",N(H238)&gt;VLOOKUP(B238,Vehículos!$A$6:$D$55,4,FALSE)*(1+Vehículos!$C$3)),"CONSUMO ALTO","OK")))))</f>
        <v/>
      </c>
      <c r="J238" s="22"/>
    </row>
    <row r="239" spans="1:10" x14ac:dyDescent="0.25">
      <c r="A239" s="14"/>
      <c r="B239" s="15"/>
      <c r="C239" s="16"/>
      <c r="D239" s="13"/>
      <c r="E239" s="17"/>
      <c r="F239" s="18" t="str">
        <f t="shared" si="6"/>
        <v/>
      </c>
      <c r="G239" s="19" t="str">
        <f>IF(OR(B239="",C239=""),"",IFERROR(C239-LOOKUP(2,1/($B$5:B238=B239),$C$5:C238),""))</f>
        <v/>
      </c>
      <c r="H239" s="20" t="str">
        <f t="shared" si="7"/>
        <v/>
      </c>
      <c r="I239" s="21" t="str">
        <f>IF(B239="","",IF(ISNA(MATCH(B239,Vehículos!$A$6:$A$55,0)),"VEHÍCULO NO CARGADO",IF(AND(G239&lt;&gt;"",N(G239)&lt;0),"KM RETROCEDE",IF(D239&gt;VLOOKUP(B239,Vehículos!$A$6:$D$55,3,FALSE),"LITROS &gt; TANQUE",IF(AND(H239&lt;&gt;"",N(H239)&gt;VLOOKUP(B239,Vehículos!$A$6:$D$55,4,FALSE)*(1+Vehículos!$C$3)),"CONSUMO ALTO","OK")))))</f>
        <v/>
      </c>
      <c r="J239" s="22"/>
    </row>
    <row r="240" spans="1:10" x14ac:dyDescent="0.25">
      <c r="A240" s="14"/>
      <c r="B240" s="15"/>
      <c r="C240" s="16"/>
      <c r="D240" s="13"/>
      <c r="E240" s="17"/>
      <c r="F240" s="18" t="str">
        <f t="shared" si="6"/>
        <v/>
      </c>
      <c r="G240" s="19" t="str">
        <f>IF(OR(B240="",C240=""),"",IFERROR(C240-LOOKUP(2,1/($B$5:B239=B240),$C$5:C239),""))</f>
        <v/>
      </c>
      <c r="H240" s="20" t="str">
        <f t="shared" si="7"/>
        <v/>
      </c>
      <c r="I240" s="21" t="str">
        <f>IF(B240="","",IF(ISNA(MATCH(B240,Vehículos!$A$6:$A$55,0)),"VEHÍCULO NO CARGADO",IF(AND(G240&lt;&gt;"",N(G240)&lt;0),"KM RETROCEDE",IF(D240&gt;VLOOKUP(B240,Vehículos!$A$6:$D$55,3,FALSE),"LITROS &gt; TANQUE",IF(AND(H240&lt;&gt;"",N(H240)&gt;VLOOKUP(B240,Vehículos!$A$6:$D$55,4,FALSE)*(1+Vehículos!$C$3)),"CONSUMO ALTO","OK")))))</f>
        <v/>
      </c>
      <c r="J240" s="22"/>
    </row>
    <row r="241" spans="1:10" x14ac:dyDescent="0.25">
      <c r="A241" s="14"/>
      <c r="B241" s="15"/>
      <c r="C241" s="16"/>
      <c r="D241" s="13"/>
      <c r="E241" s="17"/>
      <c r="F241" s="18" t="str">
        <f t="shared" si="6"/>
        <v/>
      </c>
      <c r="G241" s="19" t="str">
        <f>IF(OR(B241="",C241=""),"",IFERROR(C241-LOOKUP(2,1/($B$5:B240=B241),$C$5:C240),""))</f>
        <v/>
      </c>
      <c r="H241" s="20" t="str">
        <f t="shared" si="7"/>
        <v/>
      </c>
      <c r="I241" s="21" t="str">
        <f>IF(B241="","",IF(ISNA(MATCH(B241,Vehículos!$A$6:$A$55,0)),"VEHÍCULO NO CARGADO",IF(AND(G241&lt;&gt;"",N(G241)&lt;0),"KM RETROCEDE",IF(D241&gt;VLOOKUP(B241,Vehículos!$A$6:$D$55,3,FALSE),"LITROS &gt; TANQUE",IF(AND(H241&lt;&gt;"",N(H241)&gt;VLOOKUP(B241,Vehículos!$A$6:$D$55,4,FALSE)*(1+Vehículos!$C$3)),"CONSUMO ALTO","OK")))))</f>
        <v/>
      </c>
      <c r="J241" s="22"/>
    </row>
    <row r="242" spans="1:10" x14ac:dyDescent="0.25">
      <c r="A242" s="14"/>
      <c r="B242" s="15"/>
      <c r="C242" s="16"/>
      <c r="D242" s="13"/>
      <c r="E242" s="17"/>
      <c r="F242" s="18" t="str">
        <f t="shared" si="6"/>
        <v/>
      </c>
      <c r="G242" s="19" t="str">
        <f>IF(OR(B242="",C242=""),"",IFERROR(C242-LOOKUP(2,1/($B$5:B241=B242),$C$5:C241),""))</f>
        <v/>
      </c>
      <c r="H242" s="20" t="str">
        <f t="shared" si="7"/>
        <v/>
      </c>
      <c r="I242" s="21" t="str">
        <f>IF(B242="","",IF(ISNA(MATCH(B242,Vehículos!$A$6:$A$55,0)),"VEHÍCULO NO CARGADO",IF(AND(G242&lt;&gt;"",N(G242)&lt;0),"KM RETROCEDE",IF(D242&gt;VLOOKUP(B242,Vehículos!$A$6:$D$55,3,FALSE),"LITROS &gt; TANQUE",IF(AND(H242&lt;&gt;"",N(H242)&gt;VLOOKUP(B242,Vehículos!$A$6:$D$55,4,FALSE)*(1+Vehículos!$C$3)),"CONSUMO ALTO","OK")))))</f>
        <v/>
      </c>
      <c r="J242" s="22"/>
    </row>
    <row r="243" spans="1:10" x14ac:dyDescent="0.25">
      <c r="A243" s="14"/>
      <c r="B243" s="15"/>
      <c r="C243" s="16"/>
      <c r="D243" s="13"/>
      <c r="E243" s="17"/>
      <c r="F243" s="18" t="str">
        <f t="shared" si="6"/>
        <v/>
      </c>
      <c r="G243" s="19" t="str">
        <f>IF(OR(B243="",C243=""),"",IFERROR(C243-LOOKUP(2,1/($B$5:B242=B243),$C$5:C242),""))</f>
        <v/>
      </c>
      <c r="H243" s="20" t="str">
        <f t="shared" si="7"/>
        <v/>
      </c>
      <c r="I243" s="21" t="str">
        <f>IF(B243="","",IF(ISNA(MATCH(B243,Vehículos!$A$6:$A$55,0)),"VEHÍCULO NO CARGADO",IF(AND(G243&lt;&gt;"",N(G243)&lt;0),"KM RETROCEDE",IF(D243&gt;VLOOKUP(B243,Vehículos!$A$6:$D$55,3,FALSE),"LITROS &gt; TANQUE",IF(AND(H243&lt;&gt;"",N(H243)&gt;VLOOKUP(B243,Vehículos!$A$6:$D$55,4,FALSE)*(1+Vehículos!$C$3)),"CONSUMO ALTO","OK")))))</f>
        <v/>
      </c>
      <c r="J243" s="22"/>
    </row>
    <row r="244" spans="1:10" x14ac:dyDescent="0.25">
      <c r="A244" s="14"/>
      <c r="B244" s="15"/>
      <c r="C244" s="16"/>
      <c r="D244" s="13"/>
      <c r="E244" s="17"/>
      <c r="F244" s="18" t="str">
        <f t="shared" si="6"/>
        <v/>
      </c>
      <c r="G244" s="19" t="str">
        <f>IF(OR(B244="",C244=""),"",IFERROR(C244-LOOKUP(2,1/($B$5:B243=B244),$C$5:C243),""))</f>
        <v/>
      </c>
      <c r="H244" s="20" t="str">
        <f t="shared" si="7"/>
        <v/>
      </c>
      <c r="I244" s="21" t="str">
        <f>IF(B244="","",IF(ISNA(MATCH(B244,Vehículos!$A$6:$A$55,0)),"VEHÍCULO NO CARGADO",IF(AND(G244&lt;&gt;"",N(G244)&lt;0),"KM RETROCEDE",IF(D244&gt;VLOOKUP(B244,Vehículos!$A$6:$D$55,3,FALSE),"LITROS &gt; TANQUE",IF(AND(H244&lt;&gt;"",N(H244)&gt;VLOOKUP(B244,Vehículos!$A$6:$D$55,4,FALSE)*(1+Vehículos!$C$3)),"CONSUMO ALTO","OK")))))</f>
        <v/>
      </c>
      <c r="J244" s="22"/>
    </row>
    <row r="245" spans="1:10" x14ac:dyDescent="0.25">
      <c r="A245" s="14"/>
      <c r="B245" s="15"/>
      <c r="C245" s="16"/>
      <c r="D245" s="13"/>
      <c r="E245" s="17"/>
      <c r="F245" s="18" t="str">
        <f t="shared" si="6"/>
        <v/>
      </c>
      <c r="G245" s="19" t="str">
        <f>IF(OR(B245="",C245=""),"",IFERROR(C245-LOOKUP(2,1/($B$5:B244=B245),$C$5:C244),""))</f>
        <v/>
      </c>
      <c r="H245" s="20" t="str">
        <f t="shared" si="7"/>
        <v/>
      </c>
      <c r="I245" s="21" t="str">
        <f>IF(B245="","",IF(ISNA(MATCH(B245,Vehículos!$A$6:$A$55,0)),"VEHÍCULO NO CARGADO",IF(AND(G245&lt;&gt;"",N(G245)&lt;0),"KM RETROCEDE",IF(D245&gt;VLOOKUP(B245,Vehículos!$A$6:$D$55,3,FALSE),"LITROS &gt; TANQUE",IF(AND(H245&lt;&gt;"",N(H245)&gt;VLOOKUP(B245,Vehículos!$A$6:$D$55,4,FALSE)*(1+Vehículos!$C$3)),"CONSUMO ALTO","OK")))))</f>
        <v/>
      </c>
      <c r="J245" s="22"/>
    </row>
    <row r="246" spans="1:10" x14ac:dyDescent="0.25">
      <c r="A246" s="14"/>
      <c r="B246" s="15"/>
      <c r="C246" s="16"/>
      <c r="D246" s="13"/>
      <c r="E246" s="17"/>
      <c r="F246" s="18" t="str">
        <f t="shared" si="6"/>
        <v/>
      </c>
      <c r="G246" s="19" t="str">
        <f>IF(OR(B246="",C246=""),"",IFERROR(C246-LOOKUP(2,1/($B$5:B245=B246),$C$5:C245),""))</f>
        <v/>
      </c>
      <c r="H246" s="20" t="str">
        <f t="shared" si="7"/>
        <v/>
      </c>
      <c r="I246" s="21" t="str">
        <f>IF(B246="","",IF(ISNA(MATCH(B246,Vehículos!$A$6:$A$55,0)),"VEHÍCULO NO CARGADO",IF(AND(G246&lt;&gt;"",N(G246)&lt;0),"KM RETROCEDE",IF(D246&gt;VLOOKUP(B246,Vehículos!$A$6:$D$55,3,FALSE),"LITROS &gt; TANQUE",IF(AND(H246&lt;&gt;"",N(H246)&gt;VLOOKUP(B246,Vehículos!$A$6:$D$55,4,FALSE)*(1+Vehículos!$C$3)),"CONSUMO ALTO","OK")))))</f>
        <v/>
      </c>
      <c r="J246" s="22"/>
    </row>
    <row r="247" spans="1:10" x14ac:dyDescent="0.25">
      <c r="A247" s="14"/>
      <c r="B247" s="15"/>
      <c r="C247" s="16"/>
      <c r="D247" s="13"/>
      <c r="E247" s="17"/>
      <c r="F247" s="18" t="str">
        <f t="shared" si="6"/>
        <v/>
      </c>
      <c r="G247" s="19" t="str">
        <f>IF(OR(B247="",C247=""),"",IFERROR(C247-LOOKUP(2,1/($B$5:B246=B247),$C$5:C246),""))</f>
        <v/>
      </c>
      <c r="H247" s="20" t="str">
        <f t="shared" si="7"/>
        <v/>
      </c>
      <c r="I247" s="21" t="str">
        <f>IF(B247="","",IF(ISNA(MATCH(B247,Vehículos!$A$6:$A$55,0)),"VEHÍCULO NO CARGADO",IF(AND(G247&lt;&gt;"",N(G247)&lt;0),"KM RETROCEDE",IF(D247&gt;VLOOKUP(B247,Vehículos!$A$6:$D$55,3,FALSE),"LITROS &gt; TANQUE",IF(AND(H247&lt;&gt;"",N(H247)&gt;VLOOKUP(B247,Vehículos!$A$6:$D$55,4,FALSE)*(1+Vehículos!$C$3)),"CONSUMO ALTO","OK")))))</f>
        <v/>
      </c>
      <c r="J247" s="22"/>
    </row>
    <row r="248" spans="1:10" x14ac:dyDescent="0.25">
      <c r="A248" s="14"/>
      <c r="B248" s="15"/>
      <c r="C248" s="16"/>
      <c r="D248" s="13"/>
      <c r="E248" s="17"/>
      <c r="F248" s="18" t="str">
        <f t="shared" si="6"/>
        <v/>
      </c>
      <c r="G248" s="19" t="str">
        <f>IF(OR(B248="",C248=""),"",IFERROR(C248-LOOKUP(2,1/($B$5:B247=B248),$C$5:C247),""))</f>
        <v/>
      </c>
      <c r="H248" s="20" t="str">
        <f t="shared" si="7"/>
        <v/>
      </c>
      <c r="I248" s="21" t="str">
        <f>IF(B248="","",IF(ISNA(MATCH(B248,Vehículos!$A$6:$A$55,0)),"VEHÍCULO NO CARGADO",IF(AND(G248&lt;&gt;"",N(G248)&lt;0),"KM RETROCEDE",IF(D248&gt;VLOOKUP(B248,Vehículos!$A$6:$D$55,3,FALSE),"LITROS &gt; TANQUE",IF(AND(H248&lt;&gt;"",N(H248)&gt;VLOOKUP(B248,Vehículos!$A$6:$D$55,4,FALSE)*(1+Vehículos!$C$3)),"CONSUMO ALTO","OK")))))</f>
        <v/>
      </c>
      <c r="J248" s="22"/>
    </row>
    <row r="249" spans="1:10" x14ac:dyDescent="0.25">
      <c r="A249" s="14"/>
      <c r="B249" s="15"/>
      <c r="C249" s="16"/>
      <c r="D249" s="13"/>
      <c r="E249" s="17"/>
      <c r="F249" s="18" t="str">
        <f t="shared" si="6"/>
        <v/>
      </c>
      <c r="G249" s="19" t="str">
        <f>IF(OR(B249="",C249=""),"",IFERROR(C249-LOOKUP(2,1/($B$5:B248=B249),$C$5:C248),""))</f>
        <v/>
      </c>
      <c r="H249" s="20" t="str">
        <f t="shared" si="7"/>
        <v/>
      </c>
      <c r="I249" s="21" t="str">
        <f>IF(B249="","",IF(ISNA(MATCH(B249,Vehículos!$A$6:$A$55,0)),"VEHÍCULO NO CARGADO",IF(AND(G249&lt;&gt;"",N(G249)&lt;0),"KM RETROCEDE",IF(D249&gt;VLOOKUP(B249,Vehículos!$A$6:$D$55,3,FALSE),"LITROS &gt; TANQUE",IF(AND(H249&lt;&gt;"",N(H249)&gt;VLOOKUP(B249,Vehículos!$A$6:$D$55,4,FALSE)*(1+Vehículos!$C$3)),"CONSUMO ALTO","OK")))))</f>
        <v/>
      </c>
      <c r="J249" s="22"/>
    </row>
    <row r="250" spans="1:10" x14ac:dyDescent="0.25">
      <c r="A250" s="14"/>
      <c r="B250" s="15"/>
      <c r="C250" s="16"/>
      <c r="D250" s="13"/>
      <c r="E250" s="17"/>
      <c r="F250" s="18" t="str">
        <f t="shared" si="6"/>
        <v/>
      </c>
      <c r="G250" s="19" t="str">
        <f>IF(OR(B250="",C250=""),"",IFERROR(C250-LOOKUP(2,1/($B$5:B249=B250),$C$5:C249),""))</f>
        <v/>
      </c>
      <c r="H250" s="20" t="str">
        <f t="shared" si="7"/>
        <v/>
      </c>
      <c r="I250" s="21" t="str">
        <f>IF(B250="","",IF(ISNA(MATCH(B250,Vehículos!$A$6:$A$55,0)),"VEHÍCULO NO CARGADO",IF(AND(G250&lt;&gt;"",N(G250)&lt;0),"KM RETROCEDE",IF(D250&gt;VLOOKUP(B250,Vehículos!$A$6:$D$55,3,FALSE),"LITROS &gt; TANQUE",IF(AND(H250&lt;&gt;"",N(H250)&gt;VLOOKUP(B250,Vehículos!$A$6:$D$55,4,FALSE)*(1+Vehículos!$C$3)),"CONSUMO ALTO","OK")))))</f>
        <v/>
      </c>
      <c r="J250" s="22"/>
    </row>
    <row r="251" spans="1:10" x14ac:dyDescent="0.25">
      <c r="A251" s="14"/>
      <c r="B251" s="15"/>
      <c r="C251" s="16"/>
      <c r="D251" s="13"/>
      <c r="E251" s="17"/>
      <c r="F251" s="18" t="str">
        <f t="shared" si="6"/>
        <v/>
      </c>
      <c r="G251" s="19" t="str">
        <f>IF(OR(B251="",C251=""),"",IFERROR(C251-LOOKUP(2,1/($B$5:B250=B251),$C$5:C250),""))</f>
        <v/>
      </c>
      <c r="H251" s="20" t="str">
        <f t="shared" si="7"/>
        <v/>
      </c>
      <c r="I251" s="21" t="str">
        <f>IF(B251="","",IF(ISNA(MATCH(B251,Vehículos!$A$6:$A$55,0)),"VEHÍCULO NO CARGADO",IF(AND(G251&lt;&gt;"",N(G251)&lt;0),"KM RETROCEDE",IF(D251&gt;VLOOKUP(B251,Vehículos!$A$6:$D$55,3,FALSE),"LITROS &gt; TANQUE",IF(AND(H251&lt;&gt;"",N(H251)&gt;VLOOKUP(B251,Vehículos!$A$6:$D$55,4,FALSE)*(1+Vehículos!$C$3)),"CONSUMO ALTO","OK")))))</f>
        <v/>
      </c>
      <c r="J251" s="22"/>
    </row>
    <row r="252" spans="1:10" x14ac:dyDescent="0.25">
      <c r="A252" s="14"/>
      <c r="B252" s="15"/>
      <c r="C252" s="16"/>
      <c r="D252" s="13"/>
      <c r="E252" s="17"/>
      <c r="F252" s="18" t="str">
        <f t="shared" si="6"/>
        <v/>
      </c>
      <c r="G252" s="19" t="str">
        <f>IF(OR(B252="",C252=""),"",IFERROR(C252-LOOKUP(2,1/($B$5:B251=B252),$C$5:C251),""))</f>
        <v/>
      </c>
      <c r="H252" s="20" t="str">
        <f t="shared" si="7"/>
        <v/>
      </c>
      <c r="I252" s="21" t="str">
        <f>IF(B252="","",IF(ISNA(MATCH(B252,Vehículos!$A$6:$A$55,0)),"VEHÍCULO NO CARGADO",IF(AND(G252&lt;&gt;"",N(G252)&lt;0),"KM RETROCEDE",IF(D252&gt;VLOOKUP(B252,Vehículos!$A$6:$D$55,3,FALSE),"LITROS &gt; TANQUE",IF(AND(H252&lt;&gt;"",N(H252)&gt;VLOOKUP(B252,Vehículos!$A$6:$D$55,4,FALSE)*(1+Vehículos!$C$3)),"CONSUMO ALTO","OK")))))</f>
        <v/>
      </c>
      <c r="J252" s="22"/>
    </row>
    <row r="253" spans="1:10" x14ac:dyDescent="0.25">
      <c r="A253" s="14"/>
      <c r="B253" s="15"/>
      <c r="C253" s="16"/>
      <c r="D253" s="13"/>
      <c r="E253" s="17"/>
      <c r="F253" s="18" t="str">
        <f t="shared" si="6"/>
        <v/>
      </c>
      <c r="G253" s="19" t="str">
        <f>IF(OR(B253="",C253=""),"",IFERROR(C253-LOOKUP(2,1/($B$5:B252=B253),$C$5:C252),""))</f>
        <v/>
      </c>
      <c r="H253" s="20" t="str">
        <f t="shared" si="7"/>
        <v/>
      </c>
      <c r="I253" s="21" t="str">
        <f>IF(B253="","",IF(ISNA(MATCH(B253,Vehículos!$A$6:$A$55,0)),"VEHÍCULO NO CARGADO",IF(AND(G253&lt;&gt;"",N(G253)&lt;0),"KM RETROCEDE",IF(D253&gt;VLOOKUP(B253,Vehículos!$A$6:$D$55,3,FALSE),"LITROS &gt; TANQUE",IF(AND(H253&lt;&gt;"",N(H253)&gt;VLOOKUP(B253,Vehículos!$A$6:$D$55,4,FALSE)*(1+Vehículos!$C$3)),"CONSUMO ALTO","OK")))))</f>
        <v/>
      </c>
      <c r="J253" s="22"/>
    </row>
    <row r="254" spans="1:10" x14ac:dyDescent="0.25">
      <c r="A254" s="14"/>
      <c r="B254" s="15"/>
      <c r="C254" s="16"/>
      <c r="D254" s="13"/>
      <c r="E254" s="17"/>
      <c r="F254" s="18" t="str">
        <f t="shared" si="6"/>
        <v/>
      </c>
      <c r="G254" s="19" t="str">
        <f>IF(OR(B254="",C254=""),"",IFERROR(C254-LOOKUP(2,1/($B$5:B253=B254),$C$5:C253),""))</f>
        <v/>
      </c>
      <c r="H254" s="20" t="str">
        <f t="shared" si="7"/>
        <v/>
      </c>
      <c r="I254" s="21" t="str">
        <f>IF(B254="","",IF(ISNA(MATCH(B254,Vehículos!$A$6:$A$55,0)),"VEHÍCULO NO CARGADO",IF(AND(G254&lt;&gt;"",N(G254)&lt;0),"KM RETROCEDE",IF(D254&gt;VLOOKUP(B254,Vehículos!$A$6:$D$55,3,FALSE),"LITROS &gt; TANQUE",IF(AND(H254&lt;&gt;"",N(H254)&gt;VLOOKUP(B254,Vehículos!$A$6:$D$55,4,FALSE)*(1+Vehículos!$C$3)),"CONSUMO ALTO","OK")))))</f>
        <v/>
      </c>
      <c r="J254" s="22"/>
    </row>
    <row r="255" spans="1:10" x14ac:dyDescent="0.25">
      <c r="A255" s="14"/>
      <c r="B255" s="15"/>
      <c r="C255" s="16"/>
      <c r="D255" s="13"/>
      <c r="E255" s="17"/>
      <c r="F255" s="18" t="str">
        <f t="shared" si="6"/>
        <v/>
      </c>
      <c r="G255" s="19" t="str">
        <f>IF(OR(B255="",C255=""),"",IFERROR(C255-LOOKUP(2,1/($B$5:B254=B255),$C$5:C254),""))</f>
        <v/>
      </c>
      <c r="H255" s="20" t="str">
        <f t="shared" si="7"/>
        <v/>
      </c>
      <c r="I255" s="21" t="str">
        <f>IF(B255="","",IF(ISNA(MATCH(B255,Vehículos!$A$6:$A$55,0)),"VEHÍCULO NO CARGADO",IF(AND(G255&lt;&gt;"",N(G255)&lt;0),"KM RETROCEDE",IF(D255&gt;VLOOKUP(B255,Vehículos!$A$6:$D$55,3,FALSE),"LITROS &gt; TANQUE",IF(AND(H255&lt;&gt;"",N(H255)&gt;VLOOKUP(B255,Vehículos!$A$6:$D$55,4,FALSE)*(1+Vehículos!$C$3)),"CONSUMO ALTO","OK")))))</f>
        <v/>
      </c>
      <c r="J255" s="22"/>
    </row>
    <row r="256" spans="1:10" x14ac:dyDescent="0.25">
      <c r="A256" s="14"/>
      <c r="B256" s="15"/>
      <c r="C256" s="16"/>
      <c r="D256" s="13"/>
      <c r="E256" s="17"/>
      <c r="F256" s="18" t="str">
        <f t="shared" si="6"/>
        <v/>
      </c>
      <c r="G256" s="19" t="str">
        <f>IF(OR(B256="",C256=""),"",IFERROR(C256-LOOKUP(2,1/($B$5:B255=B256),$C$5:C255),""))</f>
        <v/>
      </c>
      <c r="H256" s="20" t="str">
        <f t="shared" si="7"/>
        <v/>
      </c>
      <c r="I256" s="21" t="str">
        <f>IF(B256="","",IF(ISNA(MATCH(B256,Vehículos!$A$6:$A$55,0)),"VEHÍCULO NO CARGADO",IF(AND(G256&lt;&gt;"",N(G256)&lt;0),"KM RETROCEDE",IF(D256&gt;VLOOKUP(B256,Vehículos!$A$6:$D$55,3,FALSE),"LITROS &gt; TANQUE",IF(AND(H256&lt;&gt;"",N(H256)&gt;VLOOKUP(B256,Vehículos!$A$6:$D$55,4,FALSE)*(1+Vehículos!$C$3)),"CONSUMO ALTO","OK")))))</f>
        <v/>
      </c>
      <c r="J256" s="22"/>
    </row>
    <row r="257" spans="1:10" x14ac:dyDescent="0.25">
      <c r="A257" s="14"/>
      <c r="B257" s="15"/>
      <c r="C257" s="16"/>
      <c r="D257" s="13"/>
      <c r="E257" s="17"/>
      <c r="F257" s="18" t="str">
        <f t="shared" si="6"/>
        <v/>
      </c>
      <c r="G257" s="19" t="str">
        <f>IF(OR(B257="",C257=""),"",IFERROR(C257-LOOKUP(2,1/($B$5:B256=B257),$C$5:C256),""))</f>
        <v/>
      </c>
      <c r="H257" s="20" t="str">
        <f t="shared" si="7"/>
        <v/>
      </c>
      <c r="I257" s="21" t="str">
        <f>IF(B257="","",IF(ISNA(MATCH(B257,Vehículos!$A$6:$A$55,0)),"VEHÍCULO NO CARGADO",IF(AND(G257&lt;&gt;"",N(G257)&lt;0),"KM RETROCEDE",IF(D257&gt;VLOOKUP(B257,Vehículos!$A$6:$D$55,3,FALSE),"LITROS &gt; TANQUE",IF(AND(H257&lt;&gt;"",N(H257)&gt;VLOOKUP(B257,Vehículos!$A$6:$D$55,4,FALSE)*(1+Vehículos!$C$3)),"CONSUMO ALTO","OK")))))</f>
        <v/>
      </c>
      <c r="J257" s="22"/>
    </row>
    <row r="258" spans="1:10" x14ac:dyDescent="0.25">
      <c r="A258" s="14"/>
      <c r="B258" s="15"/>
      <c r="C258" s="16"/>
      <c r="D258" s="13"/>
      <c r="E258" s="17"/>
      <c r="F258" s="18" t="str">
        <f t="shared" si="6"/>
        <v/>
      </c>
      <c r="G258" s="19" t="str">
        <f>IF(OR(B258="",C258=""),"",IFERROR(C258-LOOKUP(2,1/($B$5:B257=B258),$C$5:C257),""))</f>
        <v/>
      </c>
      <c r="H258" s="20" t="str">
        <f t="shared" si="7"/>
        <v/>
      </c>
      <c r="I258" s="21" t="str">
        <f>IF(B258="","",IF(ISNA(MATCH(B258,Vehículos!$A$6:$A$55,0)),"VEHÍCULO NO CARGADO",IF(AND(G258&lt;&gt;"",N(G258)&lt;0),"KM RETROCEDE",IF(D258&gt;VLOOKUP(B258,Vehículos!$A$6:$D$55,3,FALSE),"LITROS &gt; TANQUE",IF(AND(H258&lt;&gt;"",N(H258)&gt;VLOOKUP(B258,Vehículos!$A$6:$D$55,4,FALSE)*(1+Vehículos!$C$3)),"CONSUMO ALTO","OK")))))</f>
        <v/>
      </c>
      <c r="J258" s="22"/>
    </row>
    <row r="259" spans="1:10" x14ac:dyDescent="0.25">
      <c r="A259" s="14"/>
      <c r="B259" s="15"/>
      <c r="C259" s="16"/>
      <c r="D259" s="13"/>
      <c r="E259" s="17"/>
      <c r="F259" s="18" t="str">
        <f t="shared" si="6"/>
        <v/>
      </c>
      <c r="G259" s="19" t="str">
        <f>IF(OR(B259="",C259=""),"",IFERROR(C259-LOOKUP(2,1/($B$5:B258=B259),$C$5:C258),""))</f>
        <v/>
      </c>
      <c r="H259" s="20" t="str">
        <f t="shared" si="7"/>
        <v/>
      </c>
      <c r="I259" s="21" t="str">
        <f>IF(B259="","",IF(ISNA(MATCH(B259,Vehículos!$A$6:$A$55,0)),"VEHÍCULO NO CARGADO",IF(AND(G259&lt;&gt;"",N(G259)&lt;0),"KM RETROCEDE",IF(D259&gt;VLOOKUP(B259,Vehículos!$A$6:$D$55,3,FALSE),"LITROS &gt; TANQUE",IF(AND(H259&lt;&gt;"",N(H259)&gt;VLOOKUP(B259,Vehículos!$A$6:$D$55,4,FALSE)*(1+Vehículos!$C$3)),"CONSUMO ALTO","OK")))))</f>
        <v/>
      </c>
      <c r="J259" s="22"/>
    </row>
    <row r="260" spans="1:10" x14ac:dyDescent="0.25">
      <c r="A260" s="14"/>
      <c r="B260" s="15"/>
      <c r="C260" s="16"/>
      <c r="D260" s="13"/>
      <c r="E260" s="17"/>
      <c r="F260" s="18" t="str">
        <f t="shared" si="6"/>
        <v/>
      </c>
      <c r="G260" s="19" t="str">
        <f>IF(OR(B260="",C260=""),"",IFERROR(C260-LOOKUP(2,1/($B$5:B259=B260),$C$5:C259),""))</f>
        <v/>
      </c>
      <c r="H260" s="20" t="str">
        <f t="shared" si="7"/>
        <v/>
      </c>
      <c r="I260" s="21" t="str">
        <f>IF(B260="","",IF(ISNA(MATCH(B260,Vehículos!$A$6:$A$55,0)),"VEHÍCULO NO CARGADO",IF(AND(G260&lt;&gt;"",N(G260)&lt;0),"KM RETROCEDE",IF(D260&gt;VLOOKUP(B260,Vehículos!$A$6:$D$55,3,FALSE),"LITROS &gt; TANQUE",IF(AND(H260&lt;&gt;"",N(H260)&gt;VLOOKUP(B260,Vehículos!$A$6:$D$55,4,FALSE)*(1+Vehículos!$C$3)),"CONSUMO ALTO","OK")))))</f>
        <v/>
      </c>
      <c r="J260" s="22"/>
    </row>
    <row r="261" spans="1:10" x14ac:dyDescent="0.25">
      <c r="A261" s="14"/>
      <c r="B261" s="15"/>
      <c r="C261" s="16"/>
      <c r="D261" s="13"/>
      <c r="E261" s="17"/>
      <c r="F261" s="18" t="str">
        <f t="shared" si="6"/>
        <v/>
      </c>
      <c r="G261" s="19" t="str">
        <f>IF(OR(B261="",C261=""),"",IFERROR(C261-LOOKUP(2,1/($B$5:B260=B261),$C$5:C260),""))</f>
        <v/>
      </c>
      <c r="H261" s="20" t="str">
        <f t="shared" si="7"/>
        <v/>
      </c>
      <c r="I261" s="21" t="str">
        <f>IF(B261="","",IF(ISNA(MATCH(B261,Vehículos!$A$6:$A$55,0)),"VEHÍCULO NO CARGADO",IF(AND(G261&lt;&gt;"",N(G261)&lt;0),"KM RETROCEDE",IF(D261&gt;VLOOKUP(B261,Vehículos!$A$6:$D$55,3,FALSE),"LITROS &gt; TANQUE",IF(AND(H261&lt;&gt;"",N(H261)&gt;VLOOKUP(B261,Vehículos!$A$6:$D$55,4,FALSE)*(1+Vehículos!$C$3)),"CONSUMO ALTO","OK")))))</f>
        <v/>
      </c>
      <c r="J261" s="22"/>
    </row>
    <row r="262" spans="1:10" x14ac:dyDescent="0.25">
      <c r="A262" s="14"/>
      <c r="B262" s="15"/>
      <c r="C262" s="16"/>
      <c r="D262" s="13"/>
      <c r="E262" s="17"/>
      <c r="F262" s="18" t="str">
        <f t="shared" ref="F262:F325" si="8">IF(OR(D262="",E262=""),"",D262*E262)</f>
        <v/>
      </c>
      <c r="G262" s="19" t="str">
        <f>IF(OR(B262="",C262=""),"",IFERROR(C262-LOOKUP(2,1/($B$5:B261=B262),$C$5:C261),""))</f>
        <v/>
      </c>
      <c r="H262" s="20" t="str">
        <f t="shared" ref="H262:H325" si="9">IF(OR(G262="",D262=""),"",IF(G262&gt;0,D262/G262*100,""))</f>
        <v/>
      </c>
      <c r="I262" s="21" t="str">
        <f>IF(B262="","",IF(ISNA(MATCH(B262,Vehículos!$A$6:$A$55,0)),"VEHÍCULO NO CARGADO",IF(AND(G262&lt;&gt;"",N(G262)&lt;0),"KM RETROCEDE",IF(D262&gt;VLOOKUP(B262,Vehículos!$A$6:$D$55,3,FALSE),"LITROS &gt; TANQUE",IF(AND(H262&lt;&gt;"",N(H262)&gt;VLOOKUP(B262,Vehículos!$A$6:$D$55,4,FALSE)*(1+Vehículos!$C$3)),"CONSUMO ALTO","OK")))))</f>
        <v/>
      </c>
      <c r="J262" s="22"/>
    </row>
    <row r="263" spans="1:10" x14ac:dyDescent="0.25">
      <c r="A263" s="14"/>
      <c r="B263" s="15"/>
      <c r="C263" s="16"/>
      <c r="D263" s="13"/>
      <c r="E263" s="17"/>
      <c r="F263" s="18" t="str">
        <f t="shared" si="8"/>
        <v/>
      </c>
      <c r="G263" s="19" t="str">
        <f>IF(OR(B263="",C263=""),"",IFERROR(C263-LOOKUP(2,1/($B$5:B262=B263),$C$5:C262),""))</f>
        <v/>
      </c>
      <c r="H263" s="20" t="str">
        <f t="shared" si="9"/>
        <v/>
      </c>
      <c r="I263" s="21" t="str">
        <f>IF(B263="","",IF(ISNA(MATCH(B263,Vehículos!$A$6:$A$55,0)),"VEHÍCULO NO CARGADO",IF(AND(G263&lt;&gt;"",N(G263)&lt;0),"KM RETROCEDE",IF(D263&gt;VLOOKUP(B263,Vehículos!$A$6:$D$55,3,FALSE),"LITROS &gt; TANQUE",IF(AND(H263&lt;&gt;"",N(H263)&gt;VLOOKUP(B263,Vehículos!$A$6:$D$55,4,FALSE)*(1+Vehículos!$C$3)),"CONSUMO ALTO","OK")))))</f>
        <v/>
      </c>
      <c r="J263" s="22"/>
    </row>
    <row r="264" spans="1:10" x14ac:dyDescent="0.25">
      <c r="A264" s="14"/>
      <c r="B264" s="15"/>
      <c r="C264" s="16"/>
      <c r="D264" s="13"/>
      <c r="E264" s="17"/>
      <c r="F264" s="18" t="str">
        <f t="shared" si="8"/>
        <v/>
      </c>
      <c r="G264" s="19" t="str">
        <f>IF(OR(B264="",C264=""),"",IFERROR(C264-LOOKUP(2,1/($B$5:B263=B264),$C$5:C263),""))</f>
        <v/>
      </c>
      <c r="H264" s="20" t="str">
        <f t="shared" si="9"/>
        <v/>
      </c>
      <c r="I264" s="21" t="str">
        <f>IF(B264="","",IF(ISNA(MATCH(B264,Vehículos!$A$6:$A$55,0)),"VEHÍCULO NO CARGADO",IF(AND(G264&lt;&gt;"",N(G264)&lt;0),"KM RETROCEDE",IF(D264&gt;VLOOKUP(B264,Vehículos!$A$6:$D$55,3,FALSE),"LITROS &gt; TANQUE",IF(AND(H264&lt;&gt;"",N(H264)&gt;VLOOKUP(B264,Vehículos!$A$6:$D$55,4,FALSE)*(1+Vehículos!$C$3)),"CONSUMO ALTO","OK")))))</f>
        <v/>
      </c>
      <c r="J264" s="22"/>
    </row>
    <row r="265" spans="1:10" x14ac:dyDescent="0.25">
      <c r="A265" s="14"/>
      <c r="B265" s="15"/>
      <c r="C265" s="16"/>
      <c r="D265" s="13"/>
      <c r="E265" s="17"/>
      <c r="F265" s="18" t="str">
        <f t="shared" si="8"/>
        <v/>
      </c>
      <c r="G265" s="19" t="str">
        <f>IF(OR(B265="",C265=""),"",IFERROR(C265-LOOKUP(2,1/($B$5:B264=B265),$C$5:C264),""))</f>
        <v/>
      </c>
      <c r="H265" s="20" t="str">
        <f t="shared" si="9"/>
        <v/>
      </c>
      <c r="I265" s="21" t="str">
        <f>IF(B265="","",IF(ISNA(MATCH(B265,Vehículos!$A$6:$A$55,0)),"VEHÍCULO NO CARGADO",IF(AND(G265&lt;&gt;"",N(G265)&lt;0),"KM RETROCEDE",IF(D265&gt;VLOOKUP(B265,Vehículos!$A$6:$D$55,3,FALSE),"LITROS &gt; TANQUE",IF(AND(H265&lt;&gt;"",N(H265)&gt;VLOOKUP(B265,Vehículos!$A$6:$D$55,4,FALSE)*(1+Vehículos!$C$3)),"CONSUMO ALTO","OK")))))</f>
        <v/>
      </c>
      <c r="J265" s="22"/>
    </row>
    <row r="266" spans="1:10" x14ac:dyDescent="0.25">
      <c r="A266" s="14"/>
      <c r="B266" s="15"/>
      <c r="C266" s="16"/>
      <c r="D266" s="13"/>
      <c r="E266" s="17"/>
      <c r="F266" s="18" t="str">
        <f t="shared" si="8"/>
        <v/>
      </c>
      <c r="G266" s="19" t="str">
        <f>IF(OR(B266="",C266=""),"",IFERROR(C266-LOOKUP(2,1/($B$5:B265=B266),$C$5:C265),""))</f>
        <v/>
      </c>
      <c r="H266" s="20" t="str">
        <f t="shared" si="9"/>
        <v/>
      </c>
      <c r="I266" s="21" t="str">
        <f>IF(B266="","",IF(ISNA(MATCH(B266,Vehículos!$A$6:$A$55,0)),"VEHÍCULO NO CARGADO",IF(AND(G266&lt;&gt;"",N(G266)&lt;0),"KM RETROCEDE",IF(D266&gt;VLOOKUP(B266,Vehículos!$A$6:$D$55,3,FALSE),"LITROS &gt; TANQUE",IF(AND(H266&lt;&gt;"",N(H266)&gt;VLOOKUP(B266,Vehículos!$A$6:$D$55,4,FALSE)*(1+Vehículos!$C$3)),"CONSUMO ALTO","OK")))))</f>
        <v/>
      </c>
      <c r="J266" s="22"/>
    </row>
    <row r="267" spans="1:10" x14ac:dyDescent="0.25">
      <c r="A267" s="14"/>
      <c r="B267" s="15"/>
      <c r="C267" s="16"/>
      <c r="D267" s="13"/>
      <c r="E267" s="17"/>
      <c r="F267" s="18" t="str">
        <f t="shared" si="8"/>
        <v/>
      </c>
      <c r="G267" s="19" t="str">
        <f>IF(OR(B267="",C267=""),"",IFERROR(C267-LOOKUP(2,1/($B$5:B266=B267),$C$5:C266),""))</f>
        <v/>
      </c>
      <c r="H267" s="20" t="str">
        <f t="shared" si="9"/>
        <v/>
      </c>
      <c r="I267" s="21" t="str">
        <f>IF(B267="","",IF(ISNA(MATCH(B267,Vehículos!$A$6:$A$55,0)),"VEHÍCULO NO CARGADO",IF(AND(G267&lt;&gt;"",N(G267)&lt;0),"KM RETROCEDE",IF(D267&gt;VLOOKUP(B267,Vehículos!$A$6:$D$55,3,FALSE),"LITROS &gt; TANQUE",IF(AND(H267&lt;&gt;"",N(H267)&gt;VLOOKUP(B267,Vehículos!$A$6:$D$55,4,FALSE)*(1+Vehículos!$C$3)),"CONSUMO ALTO","OK")))))</f>
        <v/>
      </c>
      <c r="J267" s="22"/>
    </row>
    <row r="268" spans="1:10" x14ac:dyDescent="0.25">
      <c r="A268" s="14"/>
      <c r="B268" s="15"/>
      <c r="C268" s="16"/>
      <c r="D268" s="13"/>
      <c r="E268" s="17"/>
      <c r="F268" s="18" t="str">
        <f t="shared" si="8"/>
        <v/>
      </c>
      <c r="G268" s="19" t="str">
        <f>IF(OR(B268="",C268=""),"",IFERROR(C268-LOOKUP(2,1/($B$5:B267=B268),$C$5:C267),""))</f>
        <v/>
      </c>
      <c r="H268" s="20" t="str">
        <f t="shared" si="9"/>
        <v/>
      </c>
      <c r="I268" s="21" t="str">
        <f>IF(B268="","",IF(ISNA(MATCH(B268,Vehículos!$A$6:$A$55,0)),"VEHÍCULO NO CARGADO",IF(AND(G268&lt;&gt;"",N(G268)&lt;0),"KM RETROCEDE",IF(D268&gt;VLOOKUP(B268,Vehículos!$A$6:$D$55,3,FALSE),"LITROS &gt; TANQUE",IF(AND(H268&lt;&gt;"",N(H268)&gt;VLOOKUP(B268,Vehículos!$A$6:$D$55,4,FALSE)*(1+Vehículos!$C$3)),"CONSUMO ALTO","OK")))))</f>
        <v/>
      </c>
      <c r="J268" s="22"/>
    </row>
    <row r="269" spans="1:10" x14ac:dyDescent="0.25">
      <c r="A269" s="14"/>
      <c r="B269" s="15"/>
      <c r="C269" s="16"/>
      <c r="D269" s="13"/>
      <c r="E269" s="17"/>
      <c r="F269" s="18" t="str">
        <f t="shared" si="8"/>
        <v/>
      </c>
      <c r="G269" s="19" t="str">
        <f>IF(OR(B269="",C269=""),"",IFERROR(C269-LOOKUP(2,1/($B$5:B268=B269),$C$5:C268),""))</f>
        <v/>
      </c>
      <c r="H269" s="20" t="str">
        <f t="shared" si="9"/>
        <v/>
      </c>
      <c r="I269" s="21" t="str">
        <f>IF(B269="","",IF(ISNA(MATCH(B269,Vehículos!$A$6:$A$55,0)),"VEHÍCULO NO CARGADO",IF(AND(G269&lt;&gt;"",N(G269)&lt;0),"KM RETROCEDE",IF(D269&gt;VLOOKUP(B269,Vehículos!$A$6:$D$55,3,FALSE),"LITROS &gt; TANQUE",IF(AND(H269&lt;&gt;"",N(H269)&gt;VLOOKUP(B269,Vehículos!$A$6:$D$55,4,FALSE)*(1+Vehículos!$C$3)),"CONSUMO ALTO","OK")))))</f>
        <v/>
      </c>
      <c r="J269" s="22"/>
    </row>
    <row r="270" spans="1:10" x14ac:dyDescent="0.25">
      <c r="A270" s="14"/>
      <c r="B270" s="15"/>
      <c r="C270" s="16"/>
      <c r="D270" s="13"/>
      <c r="E270" s="17"/>
      <c r="F270" s="18" t="str">
        <f t="shared" si="8"/>
        <v/>
      </c>
      <c r="G270" s="19" t="str">
        <f>IF(OR(B270="",C270=""),"",IFERROR(C270-LOOKUP(2,1/($B$5:B269=B270),$C$5:C269),""))</f>
        <v/>
      </c>
      <c r="H270" s="20" t="str">
        <f t="shared" si="9"/>
        <v/>
      </c>
      <c r="I270" s="21" t="str">
        <f>IF(B270="","",IF(ISNA(MATCH(B270,Vehículos!$A$6:$A$55,0)),"VEHÍCULO NO CARGADO",IF(AND(G270&lt;&gt;"",N(G270)&lt;0),"KM RETROCEDE",IF(D270&gt;VLOOKUP(B270,Vehículos!$A$6:$D$55,3,FALSE),"LITROS &gt; TANQUE",IF(AND(H270&lt;&gt;"",N(H270)&gt;VLOOKUP(B270,Vehículos!$A$6:$D$55,4,FALSE)*(1+Vehículos!$C$3)),"CONSUMO ALTO","OK")))))</f>
        <v/>
      </c>
      <c r="J270" s="22"/>
    </row>
    <row r="271" spans="1:10" x14ac:dyDescent="0.25">
      <c r="A271" s="14"/>
      <c r="B271" s="15"/>
      <c r="C271" s="16"/>
      <c r="D271" s="13"/>
      <c r="E271" s="17"/>
      <c r="F271" s="18" t="str">
        <f t="shared" si="8"/>
        <v/>
      </c>
      <c r="G271" s="19" t="str">
        <f>IF(OR(B271="",C271=""),"",IFERROR(C271-LOOKUP(2,1/($B$5:B270=B271),$C$5:C270),""))</f>
        <v/>
      </c>
      <c r="H271" s="20" t="str">
        <f t="shared" si="9"/>
        <v/>
      </c>
      <c r="I271" s="21" t="str">
        <f>IF(B271="","",IF(ISNA(MATCH(B271,Vehículos!$A$6:$A$55,0)),"VEHÍCULO NO CARGADO",IF(AND(G271&lt;&gt;"",N(G271)&lt;0),"KM RETROCEDE",IF(D271&gt;VLOOKUP(B271,Vehículos!$A$6:$D$55,3,FALSE),"LITROS &gt; TANQUE",IF(AND(H271&lt;&gt;"",N(H271)&gt;VLOOKUP(B271,Vehículos!$A$6:$D$55,4,FALSE)*(1+Vehículos!$C$3)),"CONSUMO ALTO","OK")))))</f>
        <v/>
      </c>
      <c r="J271" s="22"/>
    </row>
    <row r="272" spans="1:10" x14ac:dyDescent="0.25">
      <c r="A272" s="14"/>
      <c r="B272" s="15"/>
      <c r="C272" s="16"/>
      <c r="D272" s="13"/>
      <c r="E272" s="17"/>
      <c r="F272" s="18" t="str">
        <f t="shared" si="8"/>
        <v/>
      </c>
      <c r="G272" s="19" t="str">
        <f>IF(OR(B272="",C272=""),"",IFERROR(C272-LOOKUP(2,1/($B$5:B271=B272),$C$5:C271),""))</f>
        <v/>
      </c>
      <c r="H272" s="20" t="str">
        <f t="shared" si="9"/>
        <v/>
      </c>
      <c r="I272" s="21" t="str">
        <f>IF(B272="","",IF(ISNA(MATCH(B272,Vehículos!$A$6:$A$55,0)),"VEHÍCULO NO CARGADO",IF(AND(G272&lt;&gt;"",N(G272)&lt;0),"KM RETROCEDE",IF(D272&gt;VLOOKUP(B272,Vehículos!$A$6:$D$55,3,FALSE),"LITROS &gt; TANQUE",IF(AND(H272&lt;&gt;"",N(H272)&gt;VLOOKUP(B272,Vehículos!$A$6:$D$55,4,FALSE)*(1+Vehículos!$C$3)),"CONSUMO ALTO","OK")))))</f>
        <v/>
      </c>
      <c r="J272" s="22"/>
    </row>
    <row r="273" spans="1:10" x14ac:dyDescent="0.25">
      <c r="A273" s="14"/>
      <c r="B273" s="15"/>
      <c r="C273" s="16"/>
      <c r="D273" s="13"/>
      <c r="E273" s="17"/>
      <c r="F273" s="18" t="str">
        <f t="shared" si="8"/>
        <v/>
      </c>
      <c r="G273" s="19" t="str">
        <f>IF(OR(B273="",C273=""),"",IFERROR(C273-LOOKUP(2,1/($B$5:B272=B273),$C$5:C272),""))</f>
        <v/>
      </c>
      <c r="H273" s="20" t="str">
        <f t="shared" si="9"/>
        <v/>
      </c>
      <c r="I273" s="21" t="str">
        <f>IF(B273="","",IF(ISNA(MATCH(B273,Vehículos!$A$6:$A$55,0)),"VEHÍCULO NO CARGADO",IF(AND(G273&lt;&gt;"",N(G273)&lt;0),"KM RETROCEDE",IF(D273&gt;VLOOKUP(B273,Vehículos!$A$6:$D$55,3,FALSE),"LITROS &gt; TANQUE",IF(AND(H273&lt;&gt;"",N(H273)&gt;VLOOKUP(B273,Vehículos!$A$6:$D$55,4,FALSE)*(1+Vehículos!$C$3)),"CONSUMO ALTO","OK")))))</f>
        <v/>
      </c>
      <c r="J273" s="22"/>
    </row>
    <row r="274" spans="1:10" x14ac:dyDescent="0.25">
      <c r="A274" s="14"/>
      <c r="B274" s="15"/>
      <c r="C274" s="16"/>
      <c r="D274" s="13"/>
      <c r="E274" s="17"/>
      <c r="F274" s="18" t="str">
        <f t="shared" si="8"/>
        <v/>
      </c>
      <c r="G274" s="19" t="str">
        <f>IF(OR(B274="",C274=""),"",IFERROR(C274-LOOKUP(2,1/($B$5:B273=B274),$C$5:C273),""))</f>
        <v/>
      </c>
      <c r="H274" s="20" t="str">
        <f t="shared" si="9"/>
        <v/>
      </c>
      <c r="I274" s="21" t="str">
        <f>IF(B274="","",IF(ISNA(MATCH(B274,Vehículos!$A$6:$A$55,0)),"VEHÍCULO NO CARGADO",IF(AND(G274&lt;&gt;"",N(G274)&lt;0),"KM RETROCEDE",IF(D274&gt;VLOOKUP(B274,Vehículos!$A$6:$D$55,3,FALSE),"LITROS &gt; TANQUE",IF(AND(H274&lt;&gt;"",N(H274)&gt;VLOOKUP(B274,Vehículos!$A$6:$D$55,4,FALSE)*(1+Vehículos!$C$3)),"CONSUMO ALTO","OK")))))</f>
        <v/>
      </c>
      <c r="J274" s="22"/>
    </row>
    <row r="275" spans="1:10" x14ac:dyDescent="0.25">
      <c r="A275" s="14"/>
      <c r="B275" s="15"/>
      <c r="C275" s="16"/>
      <c r="D275" s="13"/>
      <c r="E275" s="17"/>
      <c r="F275" s="18" t="str">
        <f t="shared" si="8"/>
        <v/>
      </c>
      <c r="G275" s="19" t="str">
        <f>IF(OR(B275="",C275=""),"",IFERROR(C275-LOOKUP(2,1/($B$5:B274=B275),$C$5:C274),""))</f>
        <v/>
      </c>
      <c r="H275" s="20" t="str">
        <f t="shared" si="9"/>
        <v/>
      </c>
      <c r="I275" s="21" t="str">
        <f>IF(B275="","",IF(ISNA(MATCH(B275,Vehículos!$A$6:$A$55,0)),"VEHÍCULO NO CARGADO",IF(AND(G275&lt;&gt;"",N(G275)&lt;0),"KM RETROCEDE",IF(D275&gt;VLOOKUP(B275,Vehículos!$A$6:$D$55,3,FALSE),"LITROS &gt; TANQUE",IF(AND(H275&lt;&gt;"",N(H275)&gt;VLOOKUP(B275,Vehículos!$A$6:$D$55,4,FALSE)*(1+Vehículos!$C$3)),"CONSUMO ALTO","OK")))))</f>
        <v/>
      </c>
      <c r="J275" s="22"/>
    </row>
    <row r="276" spans="1:10" x14ac:dyDescent="0.25">
      <c r="A276" s="14"/>
      <c r="B276" s="15"/>
      <c r="C276" s="16"/>
      <c r="D276" s="13"/>
      <c r="E276" s="17"/>
      <c r="F276" s="18" t="str">
        <f t="shared" si="8"/>
        <v/>
      </c>
      <c r="G276" s="19" t="str">
        <f>IF(OR(B276="",C276=""),"",IFERROR(C276-LOOKUP(2,1/($B$5:B275=B276),$C$5:C275),""))</f>
        <v/>
      </c>
      <c r="H276" s="20" t="str">
        <f t="shared" si="9"/>
        <v/>
      </c>
      <c r="I276" s="21" t="str">
        <f>IF(B276="","",IF(ISNA(MATCH(B276,Vehículos!$A$6:$A$55,0)),"VEHÍCULO NO CARGADO",IF(AND(G276&lt;&gt;"",N(G276)&lt;0),"KM RETROCEDE",IF(D276&gt;VLOOKUP(B276,Vehículos!$A$6:$D$55,3,FALSE),"LITROS &gt; TANQUE",IF(AND(H276&lt;&gt;"",N(H276)&gt;VLOOKUP(B276,Vehículos!$A$6:$D$55,4,FALSE)*(1+Vehículos!$C$3)),"CONSUMO ALTO","OK")))))</f>
        <v/>
      </c>
      <c r="J276" s="22"/>
    </row>
    <row r="277" spans="1:10" x14ac:dyDescent="0.25">
      <c r="A277" s="14"/>
      <c r="B277" s="15"/>
      <c r="C277" s="16"/>
      <c r="D277" s="13"/>
      <c r="E277" s="17"/>
      <c r="F277" s="18" t="str">
        <f t="shared" si="8"/>
        <v/>
      </c>
      <c r="G277" s="19" t="str">
        <f>IF(OR(B277="",C277=""),"",IFERROR(C277-LOOKUP(2,1/($B$5:B276=B277),$C$5:C276),""))</f>
        <v/>
      </c>
      <c r="H277" s="20" t="str">
        <f t="shared" si="9"/>
        <v/>
      </c>
      <c r="I277" s="21" t="str">
        <f>IF(B277="","",IF(ISNA(MATCH(B277,Vehículos!$A$6:$A$55,0)),"VEHÍCULO NO CARGADO",IF(AND(G277&lt;&gt;"",N(G277)&lt;0),"KM RETROCEDE",IF(D277&gt;VLOOKUP(B277,Vehículos!$A$6:$D$55,3,FALSE),"LITROS &gt; TANQUE",IF(AND(H277&lt;&gt;"",N(H277)&gt;VLOOKUP(B277,Vehículos!$A$6:$D$55,4,FALSE)*(1+Vehículos!$C$3)),"CONSUMO ALTO","OK")))))</f>
        <v/>
      </c>
      <c r="J277" s="22"/>
    </row>
    <row r="278" spans="1:10" x14ac:dyDescent="0.25">
      <c r="A278" s="14"/>
      <c r="B278" s="15"/>
      <c r="C278" s="16"/>
      <c r="D278" s="13"/>
      <c r="E278" s="17"/>
      <c r="F278" s="18" t="str">
        <f t="shared" si="8"/>
        <v/>
      </c>
      <c r="G278" s="19" t="str">
        <f>IF(OR(B278="",C278=""),"",IFERROR(C278-LOOKUP(2,1/($B$5:B277=B278),$C$5:C277),""))</f>
        <v/>
      </c>
      <c r="H278" s="20" t="str">
        <f t="shared" si="9"/>
        <v/>
      </c>
      <c r="I278" s="21" t="str">
        <f>IF(B278="","",IF(ISNA(MATCH(B278,Vehículos!$A$6:$A$55,0)),"VEHÍCULO NO CARGADO",IF(AND(G278&lt;&gt;"",N(G278)&lt;0),"KM RETROCEDE",IF(D278&gt;VLOOKUP(B278,Vehículos!$A$6:$D$55,3,FALSE),"LITROS &gt; TANQUE",IF(AND(H278&lt;&gt;"",N(H278)&gt;VLOOKUP(B278,Vehículos!$A$6:$D$55,4,FALSE)*(1+Vehículos!$C$3)),"CONSUMO ALTO","OK")))))</f>
        <v/>
      </c>
      <c r="J278" s="22"/>
    </row>
    <row r="279" spans="1:10" x14ac:dyDescent="0.25">
      <c r="A279" s="14"/>
      <c r="B279" s="15"/>
      <c r="C279" s="16"/>
      <c r="D279" s="13"/>
      <c r="E279" s="17"/>
      <c r="F279" s="18" t="str">
        <f t="shared" si="8"/>
        <v/>
      </c>
      <c r="G279" s="19" t="str">
        <f>IF(OR(B279="",C279=""),"",IFERROR(C279-LOOKUP(2,1/($B$5:B278=B279),$C$5:C278),""))</f>
        <v/>
      </c>
      <c r="H279" s="20" t="str">
        <f t="shared" si="9"/>
        <v/>
      </c>
      <c r="I279" s="21" t="str">
        <f>IF(B279="","",IF(ISNA(MATCH(B279,Vehículos!$A$6:$A$55,0)),"VEHÍCULO NO CARGADO",IF(AND(G279&lt;&gt;"",N(G279)&lt;0),"KM RETROCEDE",IF(D279&gt;VLOOKUP(B279,Vehículos!$A$6:$D$55,3,FALSE),"LITROS &gt; TANQUE",IF(AND(H279&lt;&gt;"",N(H279)&gt;VLOOKUP(B279,Vehículos!$A$6:$D$55,4,FALSE)*(1+Vehículos!$C$3)),"CONSUMO ALTO","OK")))))</f>
        <v/>
      </c>
      <c r="J279" s="22"/>
    </row>
    <row r="280" spans="1:10" x14ac:dyDescent="0.25">
      <c r="A280" s="14"/>
      <c r="B280" s="15"/>
      <c r="C280" s="16"/>
      <c r="D280" s="13"/>
      <c r="E280" s="17"/>
      <c r="F280" s="18" t="str">
        <f t="shared" si="8"/>
        <v/>
      </c>
      <c r="G280" s="19" t="str">
        <f>IF(OR(B280="",C280=""),"",IFERROR(C280-LOOKUP(2,1/($B$5:B279=B280),$C$5:C279),""))</f>
        <v/>
      </c>
      <c r="H280" s="20" t="str">
        <f t="shared" si="9"/>
        <v/>
      </c>
      <c r="I280" s="21" t="str">
        <f>IF(B280="","",IF(ISNA(MATCH(B280,Vehículos!$A$6:$A$55,0)),"VEHÍCULO NO CARGADO",IF(AND(G280&lt;&gt;"",N(G280)&lt;0),"KM RETROCEDE",IF(D280&gt;VLOOKUP(B280,Vehículos!$A$6:$D$55,3,FALSE),"LITROS &gt; TANQUE",IF(AND(H280&lt;&gt;"",N(H280)&gt;VLOOKUP(B280,Vehículos!$A$6:$D$55,4,FALSE)*(1+Vehículos!$C$3)),"CONSUMO ALTO","OK")))))</f>
        <v/>
      </c>
      <c r="J280" s="22"/>
    </row>
    <row r="281" spans="1:10" x14ac:dyDescent="0.25">
      <c r="A281" s="14"/>
      <c r="B281" s="15"/>
      <c r="C281" s="16"/>
      <c r="D281" s="13"/>
      <c r="E281" s="17"/>
      <c r="F281" s="18" t="str">
        <f t="shared" si="8"/>
        <v/>
      </c>
      <c r="G281" s="19" t="str">
        <f>IF(OR(B281="",C281=""),"",IFERROR(C281-LOOKUP(2,1/($B$5:B280=B281),$C$5:C280),""))</f>
        <v/>
      </c>
      <c r="H281" s="20" t="str">
        <f t="shared" si="9"/>
        <v/>
      </c>
      <c r="I281" s="21" t="str">
        <f>IF(B281="","",IF(ISNA(MATCH(B281,Vehículos!$A$6:$A$55,0)),"VEHÍCULO NO CARGADO",IF(AND(G281&lt;&gt;"",N(G281)&lt;0),"KM RETROCEDE",IF(D281&gt;VLOOKUP(B281,Vehículos!$A$6:$D$55,3,FALSE),"LITROS &gt; TANQUE",IF(AND(H281&lt;&gt;"",N(H281)&gt;VLOOKUP(B281,Vehículos!$A$6:$D$55,4,FALSE)*(1+Vehículos!$C$3)),"CONSUMO ALTO","OK")))))</f>
        <v/>
      </c>
      <c r="J281" s="22"/>
    </row>
    <row r="282" spans="1:10" x14ac:dyDescent="0.25">
      <c r="A282" s="14"/>
      <c r="B282" s="15"/>
      <c r="C282" s="16"/>
      <c r="D282" s="13"/>
      <c r="E282" s="17"/>
      <c r="F282" s="18" t="str">
        <f t="shared" si="8"/>
        <v/>
      </c>
      <c r="G282" s="19" t="str">
        <f>IF(OR(B282="",C282=""),"",IFERROR(C282-LOOKUP(2,1/($B$5:B281=B282),$C$5:C281),""))</f>
        <v/>
      </c>
      <c r="H282" s="20" t="str">
        <f t="shared" si="9"/>
        <v/>
      </c>
      <c r="I282" s="21" t="str">
        <f>IF(B282="","",IF(ISNA(MATCH(B282,Vehículos!$A$6:$A$55,0)),"VEHÍCULO NO CARGADO",IF(AND(G282&lt;&gt;"",N(G282)&lt;0),"KM RETROCEDE",IF(D282&gt;VLOOKUP(B282,Vehículos!$A$6:$D$55,3,FALSE),"LITROS &gt; TANQUE",IF(AND(H282&lt;&gt;"",N(H282)&gt;VLOOKUP(B282,Vehículos!$A$6:$D$55,4,FALSE)*(1+Vehículos!$C$3)),"CONSUMO ALTO","OK")))))</f>
        <v/>
      </c>
      <c r="J282" s="22"/>
    </row>
    <row r="283" spans="1:10" x14ac:dyDescent="0.25">
      <c r="A283" s="14"/>
      <c r="B283" s="15"/>
      <c r="C283" s="16"/>
      <c r="D283" s="13"/>
      <c r="E283" s="17"/>
      <c r="F283" s="18" t="str">
        <f t="shared" si="8"/>
        <v/>
      </c>
      <c r="G283" s="19" t="str">
        <f>IF(OR(B283="",C283=""),"",IFERROR(C283-LOOKUP(2,1/($B$5:B282=B283),$C$5:C282),""))</f>
        <v/>
      </c>
      <c r="H283" s="20" t="str">
        <f t="shared" si="9"/>
        <v/>
      </c>
      <c r="I283" s="21" t="str">
        <f>IF(B283="","",IF(ISNA(MATCH(B283,Vehículos!$A$6:$A$55,0)),"VEHÍCULO NO CARGADO",IF(AND(G283&lt;&gt;"",N(G283)&lt;0),"KM RETROCEDE",IF(D283&gt;VLOOKUP(B283,Vehículos!$A$6:$D$55,3,FALSE),"LITROS &gt; TANQUE",IF(AND(H283&lt;&gt;"",N(H283)&gt;VLOOKUP(B283,Vehículos!$A$6:$D$55,4,FALSE)*(1+Vehículos!$C$3)),"CONSUMO ALTO","OK")))))</f>
        <v/>
      </c>
      <c r="J283" s="22"/>
    </row>
    <row r="284" spans="1:10" x14ac:dyDescent="0.25">
      <c r="A284" s="14"/>
      <c r="B284" s="15"/>
      <c r="C284" s="16"/>
      <c r="D284" s="13"/>
      <c r="E284" s="17"/>
      <c r="F284" s="18" t="str">
        <f t="shared" si="8"/>
        <v/>
      </c>
      <c r="G284" s="19" t="str">
        <f>IF(OR(B284="",C284=""),"",IFERROR(C284-LOOKUP(2,1/($B$5:B283=B284),$C$5:C283),""))</f>
        <v/>
      </c>
      <c r="H284" s="20" t="str">
        <f t="shared" si="9"/>
        <v/>
      </c>
      <c r="I284" s="21" t="str">
        <f>IF(B284="","",IF(ISNA(MATCH(B284,Vehículos!$A$6:$A$55,0)),"VEHÍCULO NO CARGADO",IF(AND(G284&lt;&gt;"",N(G284)&lt;0),"KM RETROCEDE",IF(D284&gt;VLOOKUP(B284,Vehículos!$A$6:$D$55,3,FALSE),"LITROS &gt; TANQUE",IF(AND(H284&lt;&gt;"",N(H284)&gt;VLOOKUP(B284,Vehículos!$A$6:$D$55,4,FALSE)*(1+Vehículos!$C$3)),"CONSUMO ALTO","OK")))))</f>
        <v/>
      </c>
      <c r="J284" s="22"/>
    </row>
    <row r="285" spans="1:10" x14ac:dyDescent="0.25">
      <c r="A285" s="14"/>
      <c r="B285" s="15"/>
      <c r="C285" s="16"/>
      <c r="D285" s="13"/>
      <c r="E285" s="17"/>
      <c r="F285" s="18" t="str">
        <f t="shared" si="8"/>
        <v/>
      </c>
      <c r="G285" s="19" t="str">
        <f>IF(OR(B285="",C285=""),"",IFERROR(C285-LOOKUP(2,1/($B$5:B284=B285),$C$5:C284),""))</f>
        <v/>
      </c>
      <c r="H285" s="20" t="str">
        <f t="shared" si="9"/>
        <v/>
      </c>
      <c r="I285" s="21" t="str">
        <f>IF(B285="","",IF(ISNA(MATCH(B285,Vehículos!$A$6:$A$55,0)),"VEHÍCULO NO CARGADO",IF(AND(G285&lt;&gt;"",N(G285)&lt;0),"KM RETROCEDE",IF(D285&gt;VLOOKUP(B285,Vehículos!$A$6:$D$55,3,FALSE),"LITROS &gt; TANQUE",IF(AND(H285&lt;&gt;"",N(H285)&gt;VLOOKUP(B285,Vehículos!$A$6:$D$55,4,FALSE)*(1+Vehículos!$C$3)),"CONSUMO ALTO","OK")))))</f>
        <v/>
      </c>
      <c r="J285" s="22"/>
    </row>
    <row r="286" spans="1:10" x14ac:dyDescent="0.25">
      <c r="A286" s="14"/>
      <c r="B286" s="15"/>
      <c r="C286" s="16"/>
      <c r="D286" s="13"/>
      <c r="E286" s="17"/>
      <c r="F286" s="18" t="str">
        <f t="shared" si="8"/>
        <v/>
      </c>
      <c r="G286" s="19" t="str">
        <f>IF(OR(B286="",C286=""),"",IFERROR(C286-LOOKUP(2,1/($B$5:B285=B286),$C$5:C285),""))</f>
        <v/>
      </c>
      <c r="H286" s="20" t="str">
        <f t="shared" si="9"/>
        <v/>
      </c>
      <c r="I286" s="21" t="str">
        <f>IF(B286="","",IF(ISNA(MATCH(B286,Vehículos!$A$6:$A$55,0)),"VEHÍCULO NO CARGADO",IF(AND(G286&lt;&gt;"",N(G286)&lt;0),"KM RETROCEDE",IF(D286&gt;VLOOKUP(B286,Vehículos!$A$6:$D$55,3,FALSE),"LITROS &gt; TANQUE",IF(AND(H286&lt;&gt;"",N(H286)&gt;VLOOKUP(B286,Vehículos!$A$6:$D$55,4,FALSE)*(1+Vehículos!$C$3)),"CONSUMO ALTO","OK")))))</f>
        <v/>
      </c>
      <c r="J286" s="22"/>
    </row>
    <row r="287" spans="1:10" x14ac:dyDescent="0.25">
      <c r="A287" s="14"/>
      <c r="B287" s="15"/>
      <c r="C287" s="16"/>
      <c r="D287" s="13"/>
      <c r="E287" s="17"/>
      <c r="F287" s="18" t="str">
        <f t="shared" si="8"/>
        <v/>
      </c>
      <c r="G287" s="19" t="str">
        <f>IF(OR(B287="",C287=""),"",IFERROR(C287-LOOKUP(2,1/($B$5:B286=B287),$C$5:C286),""))</f>
        <v/>
      </c>
      <c r="H287" s="20" t="str">
        <f t="shared" si="9"/>
        <v/>
      </c>
      <c r="I287" s="21" t="str">
        <f>IF(B287="","",IF(ISNA(MATCH(B287,Vehículos!$A$6:$A$55,0)),"VEHÍCULO NO CARGADO",IF(AND(G287&lt;&gt;"",N(G287)&lt;0),"KM RETROCEDE",IF(D287&gt;VLOOKUP(B287,Vehículos!$A$6:$D$55,3,FALSE),"LITROS &gt; TANQUE",IF(AND(H287&lt;&gt;"",N(H287)&gt;VLOOKUP(B287,Vehículos!$A$6:$D$55,4,FALSE)*(1+Vehículos!$C$3)),"CONSUMO ALTO","OK")))))</f>
        <v/>
      </c>
      <c r="J287" s="22"/>
    </row>
    <row r="288" spans="1:10" x14ac:dyDescent="0.25">
      <c r="A288" s="14"/>
      <c r="B288" s="15"/>
      <c r="C288" s="16"/>
      <c r="D288" s="13"/>
      <c r="E288" s="17"/>
      <c r="F288" s="18" t="str">
        <f t="shared" si="8"/>
        <v/>
      </c>
      <c r="G288" s="19" t="str">
        <f>IF(OR(B288="",C288=""),"",IFERROR(C288-LOOKUP(2,1/($B$5:B287=B288),$C$5:C287),""))</f>
        <v/>
      </c>
      <c r="H288" s="20" t="str">
        <f t="shared" si="9"/>
        <v/>
      </c>
      <c r="I288" s="21" t="str">
        <f>IF(B288="","",IF(ISNA(MATCH(B288,Vehículos!$A$6:$A$55,0)),"VEHÍCULO NO CARGADO",IF(AND(G288&lt;&gt;"",N(G288)&lt;0),"KM RETROCEDE",IF(D288&gt;VLOOKUP(B288,Vehículos!$A$6:$D$55,3,FALSE),"LITROS &gt; TANQUE",IF(AND(H288&lt;&gt;"",N(H288)&gt;VLOOKUP(B288,Vehículos!$A$6:$D$55,4,FALSE)*(1+Vehículos!$C$3)),"CONSUMO ALTO","OK")))))</f>
        <v/>
      </c>
      <c r="J288" s="22"/>
    </row>
    <row r="289" spans="1:10" x14ac:dyDescent="0.25">
      <c r="A289" s="14"/>
      <c r="B289" s="15"/>
      <c r="C289" s="16"/>
      <c r="D289" s="13"/>
      <c r="E289" s="17"/>
      <c r="F289" s="18" t="str">
        <f t="shared" si="8"/>
        <v/>
      </c>
      <c r="G289" s="19" t="str">
        <f>IF(OR(B289="",C289=""),"",IFERROR(C289-LOOKUP(2,1/($B$5:B288=B289),$C$5:C288),""))</f>
        <v/>
      </c>
      <c r="H289" s="20" t="str">
        <f t="shared" si="9"/>
        <v/>
      </c>
      <c r="I289" s="21" t="str">
        <f>IF(B289="","",IF(ISNA(MATCH(B289,Vehículos!$A$6:$A$55,0)),"VEHÍCULO NO CARGADO",IF(AND(G289&lt;&gt;"",N(G289)&lt;0),"KM RETROCEDE",IF(D289&gt;VLOOKUP(B289,Vehículos!$A$6:$D$55,3,FALSE),"LITROS &gt; TANQUE",IF(AND(H289&lt;&gt;"",N(H289)&gt;VLOOKUP(B289,Vehículos!$A$6:$D$55,4,FALSE)*(1+Vehículos!$C$3)),"CONSUMO ALTO","OK")))))</f>
        <v/>
      </c>
      <c r="J289" s="22"/>
    </row>
    <row r="290" spans="1:10" x14ac:dyDescent="0.25">
      <c r="A290" s="14"/>
      <c r="B290" s="15"/>
      <c r="C290" s="16"/>
      <c r="D290" s="13"/>
      <c r="E290" s="17"/>
      <c r="F290" s="18" t="str">
        <f t="shared" si="8"/>
        <v/>
      </c>
      <c r="G290" s="19" t="str">
        <f>IF(OR(B290="",C290=""),"",IFERROR(C290-LOOKUP(2,1/($B$5:B289=B290),$C$5:C289),""))</f>
        <v/>
      </c>
      <c r="H290" s="20" t="str">
        <f t="shared" si="9"/>
        <v/>
      </c>
      <c r="I290" s="21" t="str">
        <f>IF(B290="","",IF(ISNA(MATCH(B290,Vehículos!$A$6:$A$55,0)),"VEHÍCULO NO CARGADO",IF(AND(G290&lt;&gt;"",N(G290)&lt;0),"KM RETROCEDE",IF(D290&gt;VLOOKUP(B290,Vehículos!$A$6:$D$55,3,FALSE),"LITROS &gt; TANQUE",IF(AND(H290&lt;&gt;"",N(H290)&gt;VLOOKUP(B290,Vehículos!$A$6:$D$55,4,FALSE)*(1+Vehículos!$C$3)),"CONSUMO ALTO","OK")))))</f>
        <v/>
      </c>
      <c r="J290" s="22"/>
    </row>
    <row r="291" spans="1:10" x14ac:dyDescent="0.25">
      <c r="A291" s="14"/>
      <c r="B291" s="15"/>
      <c r="C291" s="16"/>
      <c r="D291" s="13"/>
      <c r="E291" s="17"/>
      <c r="F291" s="18" t="str">
        <f t="shared" si="8"/>
        <v/>
      </c>
      <c r="G291" s="19" t="str">
        <f>IF(OR(B291="",C291=""),"",IFERROR(C291-LOOKUP(2,1/($B$5:B290=B291),$C$5:C290),""))</f>
        <v/>
      </c>
      <c r="H291" s="20" t="str">
        <f t="shared" si="9"/>
        <v/>
      </c>
      <c r="I291" s="21" t="str">
        <f>IF(B291="","",IF(ISNA(MATCH(B291,Vehículos!$A$6:$A$55,0)),"VEHÍCULO NO CARGADO",IF(AND(G291&lt;&gt;"",N(G291)&lt;0),"KM RETROCEDE",IF(D291&gt;VLOOKUP(B291,Vehículos!$A$6:$D$55,3,FALSE),"LITROS &gt; TANQUE",IF(AND(H291&lt;&gt;"",N(H291)&gt;VLOOKUP(B291,Vehículos!$A$6:$D$55,4,FALSE)*(1+Vehículos!$C$3)),"CONSUMO ALTO","OK")))))</f>
        <v/>
      </c>
      <c r="J291" s="22"/>
    </row>
    <row r="292" spans="1:10" x14ac:dyDescent="0.25">
      <c r="A292" s="14"/>
      <c r="B292" s="15"/>
      <c r="C292" s="16"/>
      <c r="D292" s="13"/>
      <c r="E292" s="17"/>
      <c r="F292" s="18" t="str">
        <f t="shared" si="8"/>
        <v/>
      </c>
      <c r="G292" s="19" t="str">
        <f>IF(OR(B292="",C292=""),"",IFERROR(C292-LOOKUP(2,1/($B$5:B291=B292),$C$5:C291),""))</f>
        <v/>
      </c>
      <c r="H292" s="20" t="str">
        <f t="shared" si="9"/>
        <v/>
      </c>
      <c r="I292" s="21" t="str">
        <f>IF(B292="","",IF(ISNA(MATCH(B292,Vehículos!$A$6:$A$55,0)),"VEHÍCULO NO CARGADO",IF(AND(G292&lt;&gt;"",N(G292)&lt;0),"KM RETROCEDE",IF(D292&gt;VLOOKUP(B292,Vehículos!$A$6:$D$55,3,FALSE),"LITROS &gt; TANQUE",IF(AND(H292&lt;&gt;"",N(H292)&gt;VLOOKUP(B292,Vehículos!$A$6:$D$55,4,FALSE)*(1+Vehículos!$C$3)),"CONSUMO ALTO","OK")))))</f>
        <v/>
      </c>
      <c r="J292" s="22"/>
    </row>
    <row r="293" spans="1:10" x14ac:dyDescent="0.25">
      <c r="A293" s="14"/>
      <c r="B293" s="15"/>
      <c r="C293" s="16"/>
      <c r="D293" s="13"/>
      <c r="E293" s="17"/>
      <c r="F293" s="18" t="str">
        <f t="shared" si="8"/>
        <v/>
      </c>
      <c r="G293" s="19" t="str">
        <f>IF(OR(B293="",C293=""),"",IFERROR(C293-LOOKUP(2,1/($B$5:B292=B293),$C$5:C292),""))</f>
        <v/>
      </c>
      <c r="H293" s="20" t="str">
        <f t="shared" si="9"/>
        <v/>
      </c>
      <c r="I293" s="21" t="str">
        <f>IF(B293="","",IF(ISNA(MATCH(B293,Vehículos!$A$6:$A$55,0)),"VEHÍCULO NO CARGADO",IF(AND(G293&lt;&gt;"",N(G293)&lt;0),"KM RETROCEDE",IF(D293&gt;VLOOKUP(B293,Vehículos!$A$6:$D$55,3,FALSE),"LITROS &gt; TANQUE",IF(AND(H293&lt;&gt;"",N(H293)&gt;VLOOKUP(B293,Vehículos!$A$6:$D$55,4,FALSE)*(1+Vehículos!$C$3)),"CONSUMO ALTO","OK")))))</f>
        <v/>
      </c>
      <c r="J293" s="22"/>
    </row>
    <row r="294" spans="1:10" x14ac:dyDescent="0.25">
      <c r="A294" s="14"/>
      <c r="B294" s="15"/>
      <c r="C294" s="16"/>
      <c r="D294" s="13"/>
      <c r="E294" s="17"/>
      <c r="F294" s="18" t="str">
        <f t="shared" si="8"/>
        <v/>
      </c>
      <c r="G294" s="19" t="str">
        <f>IF(OR(B294="",C294=""),"",IFERROR(C294-LOOKUP(2,1/($B$5:B293=B294),$C$5:C293),""))</f>
        <v/>
      </c>
      <c r="H294" s="20" t="str">
        <f t="shared" si="9"/>
        <v/>
      </c>
      <c r="I294" s="21" t="str">
        <f>IF(B294="","",IF(ISNA(MATCH(B294,Vehículos!$A$6:$A$55,0)),"VEHÍCULO NO CARGADO",IF(AND(G294&lt;&gt;"",N(G294)&lt;0),"KM RETROCEDE",IF(D294&gt;VLOOKUP(B294,Vehículos!$A$6:$D$55,3,FALSE),"LITROS &gt; TANQUE",IF(AND(H294&lt;&gt;"",N(H294)&gt;VLOOKUP(B294,Vehículos!$A$6:$D$55,4,FALSE)*(1+Vehículos!$C$3)),"CONSUMO ALTO","OK")))))</f>
        <v/>
      </c>
      <c r="J294" s="22"/>
    </row>
    <row r="295" spans="1:10" x14ac:dyDescent="0.25">
      <c r="A295" s="14"/>
      <c r="B295" s="15"/>
      <c r="C295" s="16"/>
      <c r="D295" s="13"/>
      <c r="E295" s="17"/>
      <c r="F295" s="18" t="str">
        <f t="shared" si="8"/>
        <v/>
      </c>
      <c r="G295" s="19" t="str">
        <f>IF(OR(B295="",C295=""),"",IFERROR(C295-LOOKUP(2,1/($B$5:B294=B295),$C$5:C294),""))</f>
        <v/>
      </c>
      <c r="H295" s="20" t="str">
        <f t="shared" si="9"/>
        <v/>
      </c>
      <c r="I295" s="21" t="str">
        <f>IF(B295="","",IF(ISNA(MATCH(B295,Vehículos!$A$6:$A$55,0)),"VEHÍCULO NO CARGADO",IF(AND(G295&lt;&gt;"",N(G295)&lt;0),"KM RETROCEDE",IF(D295&gt;VLOOKUP(B295,Vehículos!$A$6:$D$55,3,FALSE),"LITROS &gt; TANQUE",IF(AND(H295&lt;&gt;"",N(H295)&gt;VLOOKUP(B295,Vehículos!$A$6:$D$55,4,FALSE)*(1+Vehículos!$C$3)),"CONSUMO ALTO","OK")))))</f>
        <v/>
      </c>
      <c r="J295" s="22"/>
    </row>
    <row r="296" spans="1:10" x14ac:dyDescent="0.25">
      <c r="A296" s="14"/>
      <c r="B296" s="15"/>
      <c r="C296" s="16"/>
      <c r="D296" s="13"/>
      <c r="E296" s="17"/>
      <c r="F296" s="18" t="str">
        <f t="shared" si="8"/>
        <v/>
      </c>
      <c r="G296" s="19" t="str">
        <f>IF(OR(B296="",C296=""),"",IFERROR(C296-LOOKUP(2,1/($B$5:B295=B296),$C$5:C295),""))</f>
        <v/>
      </c>
      <c r="H296" s="20" t="str">
        <f t="shared" si="9"/>
        <v/>
      </c>
      <c r="I296" s="21" t="str">
        <f>IF(B296="","",IF(ISNA(MATCH(B296,Vehículos!$A$6:$A$55,0)),"VEHÍCULO NO CARGADO",IF(AND(G296&lt;&gt;"",N(G296)&lt;0),"KM RETROCEDE",IF(D296&gt;VLOOKUP(B296,Vehículos!$A$6:$D$55,3,FALSE),"LITROS &gt; TANQUE",IF(AND(H296&lt;&gt;"",N(H296)&gt;VLOOKUP(B296,Vehículos!$A$6:$D$55,4,FALSE)*(1+Vehículos!$C$3)),"CONSUMO ALTO","OK")))))</f>
        <v/>
      </c>
      <c r="J296" s="22"/>
    </row>
    <row r="297" spans="1:10" x14ac:dyDescent="0.25">
      <c r="A297" s="14"/>
      <c r="B297" s="15"/>
      <c r="C297" s="16"/>
      <c r="D297" s="13"/>
      <c r="E297" s="17"/>
      <c r="F297" s="18" t="str">
        <f t="shared" si="8"/>
        <v/>
      </c>
      <c r="G297" s="19" t="str">
        <f>IF(OR(B297="",C297=""),"",IFERROR(C297-LOOKUP(2,1/($B$5:B296=B297),$C$5:C296),""))</f>
        <v/>
      </c>
      <c r="H297" s="20" t="str">
        <f t="shared" si="9"/>
        <v/>
      </c>
      <c r="I297" s="21" t="str">
        <f>IF(B297="","",IF(ISNA(MATCH(B297,Vehículos!$A$6:$A$55,0)),"VEHÍCULO NO CARGADO",IF(AND(G297&lt;&gt;"",N(G297)&lt;0),"KM RETROCEDE",IF(D297&gt;VLOOKUP(B297,Vehículos!$A$6:$D$55,3,FALSE),"LITROS &gt; TANQUE",IF(AND(H297&lt;&gt;"",N(H297)&gt;VLOOKUP(B297,Vehículos!$A$6:$D$55,4,FALSE)*(1+Vehículos!$C$3)),"CONSUMO ALTO","OK")))))</f>
        <v/>
      </c>
      <c r="J297" s="22"/>
    </row>
    <row r="298" spans="1:10" x14ac:dyDescent="0.25">
      <c r="A298" s="14"/>
      <c r="B298" s="15"/>
      <c r="C298" s="16"/>
      <c r="D298" s="13"/>
      <c r="E298" s="17"/>
      <c r="F298" s="18" t="str">
        <f t="shared" si="8"/>
        <v/>
      </c>
      <c r="G298" s="19" t="str">
        <f>IF(OR(B298="",C298=""),"",IFERROR(C298-LOOKUP(2,1/($B$5:B297=B298),$C$5:C297),""))</f>
        <v/>
      </c>
      <c r="H298" s="20" t="str">
        <f t="shared" si="9"/>
        <v/>
      </c>
      <c r="I298" s="21" t="str">
        <f>IF(B298="","",IF(ISNA(MATCH(B298,Vehículos!$A$6:$A$55,0)),"VEHÍCULO NO CARGADO",IF(AND(G298&lt;&gt;"",N(G298)&lt;0),"KM RETROCEDE",IF(D298&gt;VLOOKUP(B298,Vehículos!$A$6:$D$55,3,FALSE),"LITROS &gt; TANQUE",IF(AND(H298&lt;&gt;"",N(H298)&gt;VLOOKUP(B298,Vehículos!$A$6:$D$55,4,FALSE)*(1+Vehículos!$C$3)),"CONSUMO ALTO","OK")))))</f>
        <v/>
      </c>
      <c r="J298" s="22"/>
    </row>
    <row r="299" spans="1:10" x14ac:dyDescent="0.25">
      <c r="A299" s="14"/>
      <c r="B299" s="15"/>
      <c r="C299" s="16"/>
      <c r="D299" s="13"/>
      <c r="E299" s="17"/>
      <c r="F299" s="18" t="str">
        <f t="shared" si="8"/>
        <v/>
      </c>
      <c r="G299" s="19" t="str">
        <f>IF(OR(B299="",C299=""),"",IFERROR(C299-LOOKUP(2,1/($B$5:B298=B299),$C$5:C298),""))</f>
        <v/>
      </c>
      <c r="H299" s="20" t="str">
        <f t="shared" si="9"/>
        <v/>
      </c>
      <c r="I299" s="21" t="str">
        <f>IF(B299="","",IF(ISNA(MATCH(B299,Vehículos!$A$6:$A$55,0)),"VEHÍCULO NO CARGADO",IF(AND(G299&lt;&gt;"",N(G299)&lt;0),"KM RETROCEDE",IF(D299&gt;VLOOKUP(B299,Vehículos!$A$6:$D$55,3,FALSE),"LITROS &gt; TANQUE",IF(AND(H299&lt;&gt;"",N(H299)&gt;VLOOKUP(B299,Vehículos!$A$6:$D$55,4,FALSE)*(1+Vehículos!$C$3)),"CONSUMO ALTO","OK")))))</f>
        <v/>
      </c>
      <c r="J299" s="22"/>
    </row>
    <row r="300" spans="1:10" x14ac:dyDescent="0.25">
      <c r="A300" s="14"/>
      <c r="B300" s="15"/>
      <c r="C300" s="16"/>
      <c r="D300" s="13"/>
      <c r="E300" s="17"/>
      <c r="F300" s="18" t="str">
        <f t="shared" si="8"/>
        <v/>
      </c>
      <c r="G300" s="19" t="str">
        <f>IF(OR(B300="",C300=""),"",IFERROR(C300-LOOKUP(2,1/($B$5:B299=B300),$C$5:C299),""))</f>
        <v/>
      </c>
      <c r="H300" s="20" t="str">
        <f t="shared" si="9"/>
        <v/>
      </c>
      <c r="I300" s="21" t="str">
        <f>IF(B300="","",IF(ISNA(MATCH(B300,Vehículos!$A$6:$A$55,0)),"VEHÍCULO NO CARGADO",IF(AND(G300&lt;&gt;"",N(G300)&lt;0),"KM RETROCEDE",IF(D300&gt;VLOOKUP(B300,Vehículos!$A$6:$D$55,3,FALSE),"LITROS &gt; TANQUE",IF(AND(H300&lt;&gt;"",N(H300)&gt;VLOOKUP(B300,Vehículos!$A$6:$D$55,4,FALSE)*(1+Vehículos!$C$3)),"CONSUMO ALTO","OK")))))</f>
        <v/>
      </c>
      <c r="J300" s="22"/>
    </row>
    <row r="301" spans="1:10" x14ac:dyDescent="0.25">
      <c r="A301" s="14"/>
      <c r="B301" s="15"/>
      <c r="C301" s="16"/>
      <c r="D301" s="13"/>
      <c r="E301" s="17"/>
      <c r="F301" s="18" t="str">
        <f t="shared" si="8"/>
        <v/>
      </c>
      <c r="G301" s="19" t="str">
        <f>IF(OR(B301="",C301=""),"",IFERROR(C301-LOOKUP(2,1/($B$5:B300=B301),$C$5:C300),""))</f>
        <v/>
      </c>
      <c r="H301" s="20" t="str">
        <f t="shared" si="9"/>
        <v/>
      </c>
      <c r="I301" s="21" t="str">
        <f>IF(B301="","",IF(ISNA(MATCH(B301,Vehículos!$A$6:$A$55,0)),"VEHÍCULO NO CARGADO",IF(AND(G301&lt;&gt;"",N(G301)&lt;0),"KM RETROCEDE",IF(D301&gt;VLOOKUP(B301,Vehículos!$A$6:$D$55,3,FALSE),"LITROS &gt; TANQUE",IF(AND(H301&lt;&gt;"",N(H301)&gt;VLOOKUP(B301,Vehículos!$A$6:$D$55,4,FALSE)*(1+Vehículos!$C$3)),"CONSUMO ALTO","OK")))))</f>
        <v/>
      </c>
      <c r="J301" s="22"/>
    </row>
    <row r="302" spans="1:10" x14ac:dyDescent="0.25">
      <c r="A302" s="14"/>
      <c r="B302" s="15"/>
      <c r="C302" s="16"/>
      <c r="D302" s="13"/>
      <c r="E302" s="17"/>
      <c r="F302" s="18" t="str">
        <f t="shared" si="8"/>
        <v/>
      </c>
      <c r="G302" s="19" t="str">
        <f>IF(OR(B302="",C302=""),"",IFERROR(C302-LOOKUP(2,1/($B$5:B301=B302),$C$5:C301),""))</f>
        <v/>
      </c>
      <c r="H302" s="20" t="str">
        <f t="shared" si="9"/>
        <v/>
      </c>
      <c r="I302" s="21" t="str">
        <f>IF(B302="","",IF(ISNA(MATCH(B302,Vehículos!$A$6:$A$55,0)),"VEHÍCULO NO CARGADO",IF(AND(G302&lt;&gt;"",N(G302)&lt;0),"KM RETROCEDE",IF(D302&gt;VLOOKUP(B302,Vehículos!$A$6:$D$55,3,FALSE),"LITROS &gt; TANQUE",IF(AND(H302&lt;&gt;"",N(H302)&gt;VLOOKUP(B302,Vehículos!$A$6:$D$55,4,FALSE)*(1+Vehículos!$C$3)),"CONSUMO ALTO","OK")))))</f>
        <v/>
      </c>
      <c r="J302" s="22"/>
    </row>
    <row r="303" spans="1:10" x14ac:dyDescent="0.25">
      <c r="A303" s="14"/>
      <c r="B303" s="15"/>
      <c r="C303" s="16"/>
      <c r="D303" s="13"/>
      <c r="E303" s="17"/>
      <c r="F303" s="18" t="str">
        <f t="shared" si="8"/>
        <v/>
      </c>
      <c r="G303" s="19" t="str">
        <f>IF(OR(B303="",C303=""),"",IFERROR(C303-LOOKUP(2,1/($B$5:B302=B303),$C$5:C302),""))</f>
        <v/>
      </c>
      <c r="H303" s="20" t="str">
        <f t="shared" si="9"/>
        <v/>
      </c>
      <c r="I303" s="21" t="str">
        <f>IF(B303="","",IF(ISNA(MATCH(B303,Vehículos!$A$6:$A$55,0)),"VEHÍCULO NO CARGADO",IF(AND(G303&lt;&gt;"",N(G303)&lt;0),"KM RETROCEDE",IF(D303&gt;VLOOKUP(B303,Vehículos!$A$6:$D$55,3,FALSE),"LITROS &gt; TANQUE",IF(AND(H303&lt;&gt;"",N(H303)&gt;VLOOKUP(B303,Vehículos!$A$6:$D$55,4,FALSE)*(1+Vehículos!$C$3)),"CONSUMO ALTO","OK")))))</f>
        <v/>
      </c>
      <c r="J303" s="22"/>
    </row>
    <row r="304" spans="1:10" x14ac:dyDescent="0.25">
      <c r="A304" s="14"/>
      <c r="B304" s="15"/>
      <c r="C304" s="16"/>
      <c r="D304" s="13"/>
      <c r="E304" s="17"/>
      <c r="F304" s="18" t="str">
        <f t="shared" si="8"/>
        <v/>
      </c>
      <c r="G304" s="19" t="str">
        <f>IF(OR(B304="",C304=""),"",IFERROR(C304-LOOKUP(2,1/($B$5:B303=B304),$C$5:C303),""))</f>
        <v/>
      </c>
      <c r="H304" s="20" t="str">
        <f t="shared" si="9"/>
        <v/>
      </c>
      <c r="I304" s="21" t="str">
        <f>IF(B304="","",IF(ISNA(MATCH(B304,Vehículos!$A$6:$A$55,0)),"VEHÍCULO NO CARGADO",IF(AND(G304&lt;&gt;"",N(G304)&lt;0),"KM RETROCEDE",IF(D304&gt;VLOOKUP(B304,Vehículos!$A$6:$D$55,3,FALSE),"LITROS &gt; TANQUE",IF(AND(H304&lt;&gt;"",N(H304)&gt;VLOOKUP(B304,Vehículos!$A$6:$D$55,4,FALSE)*(1+Vehículos!$C$3)),"CONSUMO ALTO","OK")))))</f>
        <v/>
      </c>
      <c r="J304" s="22"/>
    </row>
    <row r="305" spans="1:10" x14ac:dyDescent="0.25">
      <c r="A305" s="14"/>
      <c r="B305" s="15"/>
      <c r="C305" s="16"/>
      <c r="D305" s="13"/>
      <c r="E305" s="17"/>
      <c r="F305" s="18" t="str">
        <f t="shared" si="8"/>
        <v/>
      </c>
      <c r="G305" s="19" t="str">
        <f>IF(OR(B305="",C305=""),"",IFERROR(C305-LOOKUP(2,1/($B$5:B304=B305),$C$5:C304),""))</f>
        <v/>
      </c>
      <c r="H305" s="20" t="str">
        <f t="shared" si="9"/>
        <v/>
      </c>
      <c r="I305" s="21" t="str">
        <f>IF(B305="","",IF(ISNA(MATCH(B305,Vehículos!$A$6:$A$55,0)),"VEHÍCULO NO CARGADO",IF(AND(G305&lt;&gt;"",N(G305)&lt;0),"KM RETROCEDE",IF(D305&gt;VLOOKUP(B305,Vehículos!$A$6:$D$55,3,FALSE),"LITROS &gt; TANQUE",IF(AND(H305&lt;&gt;"",N(H305)&gt;VLOOKUP(B305,Vehículos!$A$6:$D$55,4,FALSE)*(1+Vehículos!$C$3)),"CONSUMO ALTO","OK")))))</f>
        <v/>
      </c>
      <c r="J305" s="22"/>
    </row>
    <row r="306" spans="1:10" x14ac:dyDescent="0.25">
      <c r="A306" s="14"/>
      <c r="B306" s="15"/>
      <c r="C306" s="16"/>
      <c r="D306" s="13"/>
      <c r="E306" s="17"/>
      <c r="F306" s="18" t="str">
        <f t="shared" si="8"/>
        <v/>
      </c>
      <c r="G306" s="19" t="str">
        <f>IF(OR(B306="",C306=""),"",IFERROR(C306-LOOKUP(2,1/($B$5:B305=B306),$C$5:C305),""))</f>
        <v/>
      </c>
      <c r="H306" s="20" t="str">
        <f t="shared" si="9"/>
        <v/>
      </c>
      <c r="I306" s="21" t="str">
        <f>IF(B306="","",IF(ISNA(MATCH(B306,Vehículos!$A$6:$A$55,0)),"VEHÍCULO NO CARGADO",IF(AND(G306&lt;&gt;"",N(G306)&lt;0),"KM RETROCEDE",IF(D306&gt;VLOOKUP(B306,Vehículos!$A$6:$D$55,3,FALSE),"LITROS &gt; TANQUE",IF(AND(H306&lt;&gt;"",N(H306)&gt;VLOOKUP(B306,Vehículos!$A$6:$D$55,4,FALSE)*(1+Vehículos!$C$3)),"CONSUMO ALTO","OK")))))</f>
        <v/>
      </c>
      <c r="J306" s="22"/>
    </row>
    <row r="307" spans="1:10" x14ac:dyDescent="0.25">
      <c r="A307" s="14"/>
      <c r="B307" s="15"/>
      <c r="C307" s="16"/>
      <c r="D307" s="13"/>
      <c r="E307" s="17"/>
      <c r="F307" s="18" t="str">
        <f t="shared" si="8"/>
        <v/>
      </c>
      <c r="G307" s="19" t="str">
        <f>IF(OR(B307="",C307=""),"",IFERROR(C307-LOOKUP(2,1/($B$5:B306=B307),$C$5:C306),""))</f>
        <v/>
      </c>
      <c r="H307" s="20" t="str">
        <f t="shared" si="9"/>
        <v/>
      </c>
      <c r="I307" s="21" t="str">
        <f>IF(B307="","",IF(ISNA(MATCH(B307,Vehículos!$A$6:$A$55,0)),"VEHÍCULO NO CARGADO",IF(AND(G307&lt;&gt;"",N(G307)&lt;0),"KM RETROCEDE",IF(D307&gt;VLOOKUP(B307,Vehículos!$A$6:$D$55,3,FALSE),"LITROS &gt; TANQUE",IF(AND(H307&lt;&gt;"",N(H307)&gt;VLOOKUP(B307,Vehículos!$A$6:$D$55,4,FALSE)*(1+Vehículos!$C$3)),"CONSUMO ALTO","OK")))))</f>
        <v/>
      </c>
      <c r="J307" s="22"/>
    </row>
    <row r="308" spans="1:10" x14ac:dyDescent="0.25">
      <c r="A308" s="14"/>
      <c r="B308" s="15"/>
      <c r="C308" s="16"/>
      <c r="D308" s="13"/>
      <c r="E308" s="17"/>
      <c r="F308" s="18" t="str">
        <f t="shared" si="8"/>
        <v/>
      </c>
      <c r="G308" s="19" t="str">
        <f>IF(OR(B308="",C308=""),"",IFERROR(C308-LOOKUP(2,1/($B$5:B307=B308),$C$5:C307),""))</f>
        <v/>
      </c>
      <c r="H308" s="20" t="str">
        <f t="shared" si="9"/>
        <v/>
      </c>
      <c r="I308" s="21" t="str">
        <f>IF(B308="","",IF(ISNA(MATCH(B308,Vehículos!$A$6:$A$55,0)),"VEHÍCULO NO CARGADO",IF(AND(G308&lt;&gt;"",N(G308)&lt;0),"KM RETROCEDE",IF(D308&gt;VLOOKUP(B308,Vehículos!$A$6:$D$55,3,FALSE),"LITROS &gt; TANQUE",IF(AND(H308&lt;&gt;"",N(H308)&gt;VLOOKUP(B308,Vehículos!$A$6:$D$55,4,FALSE)*(1+Vehículos!$C$3)),"CONSUMO ALTO","OK")))))</f>
        <v/>
      </c>
      <c r="J308" s="22"/>
    </row>
    <row r="309" spans="1:10" x14ac:dyDescent="0.25">
      <c r="A309" s="14"/>
      <c r="B309" s="15"/>
      <c r="C309" s="16"/>
      <c r="D309" s="13"/>
      <c r="E309" s="17"/>
      <c r="F309" s="18" t="str">
        <f t="shared" si="8"/>
        <v/>
      </c>
      <c r="G309" s="19" t="str">
        <f>IF(OR(B309="",C309=""),"",IFERROR(C309-LOOKUP(2,1/($B$5:B308=B309),$C$5:C308),""))</f>
        <v/>
      </c>
      <c r="H309" s="20" t="str">
        <f t="shared" si="9"/>
        <v/>
      </c>
      <c r="I309" s="21" t="str">
        <f>IF(B309="","",IF(ISNA(MATCH(B309,Vehículos!$A$6:$A$55,0)),"VEHÍCULO NO CARGADO",IF(AND(G309&lt;&gt;"",N(G309)&lt;0),"KM RETROCEDE",IF(D309&gt;VLOOKUP(B309,Vehículos!$A$6:$D$55,3,FALSE),"LITROS &gt; TANQUE",IF(AND(H309&lt;&gt;"",N(H309)&gt;VLOOKUP(B309,Vehículos!$A$6:$D$55,4,FALSE)*(1+Vehículos!$C$3)),"CONSUMO ALTO","OK")))))</f>
        <v/>
      </c>
      <c r="J309" s="22"/>
    </row>
    <row r="310" spans="1:10" x14ac:dyDescent="0.25">
      <c r="A310" s="14"/>
      <c r="B310" s="15"/>
      <c r="C310" s="16"/>
      <c r="D310" s="13"/>
      <c r="E310" s="17"/>
      <c r="F310" s="18" t="str">
        <f t="shared" si="8"/>
        <v/>
      </c>
      <c r="G310" s="19" t="str">
        <f>IF(OR(B310="",C310=""),"",IFERROR(C310-LOOKUP(2,1/($B$5:B309=B310),$C$5:C309),""))</f>
        <v/>
      </c>
      <c r="H310" s="20" t="str">
        <f t="shared" si="9"/>
        <v/>
      </c>
      <c r="I310" s="21" t="str">
        <f>IF(B310="","",IF(ISNA(MATCH(B310,Vehículos!$A$6:$A$55,0)),"VEHÍCULO NO CARGADO",IF(AND(G310&lt;&gt;"",N(G310)&lt;0),"KM RETROCEDE",IF(D310&gt;VLOOKUP(B310,Vehículos!$A$6:$D$55,3,FALSE),"LITROS &gt; TANQUE",IF(AND(H310&lt;&gt;"",N(H310)&gt;VLOOKUP(B310,Vehículos!$A$6:$D$55,4,FALSE)*(1+Vehículos!$C$3)),"CONSUMO ALTO","OK")))))</f>
        <v/>
      </c>
      <c r="J310" s="22"/>
    </row>
    <row r="311" spans="1:10" x14ac:dyDescent="0.25">
      <c r="A311" s="14"/>
      <c r="B311" s="15"/>
      <c r="C311" s="16"/>
      <c r="D311" s="13"/>
      <c r="E311" s="17"/>
      <c r="F311" s="18" t="str">
        <f t="shared" si="8"/>
        <v/>
      </c>
      <c r="G311" s="19" t="str">
        <f>IF(OR(B311="",C311=""),"",IFERROR(C311-LOOKUP(2,1/($B$5:B310=B311),$C$5:C310),""))</f>
        <v/>
      </c>
      <c r="H311" s="20" t="str">
        <f t="shared" si="9"/>
        <v/>
      </c>
      <c r="I311" s="21" t="str">
        <f>IF(B311="","",IF(ISNA(MATCH(B311,Vehículos!$A$6:$A$55,0)),"VEHÍCULO NO CARGADO",IF(AND(G311&lt;&gt;"",N(G311)&lt;0),"KM RETROCEDE",IF(D311&gt;VLOOKUP(B311,Vehículos!$A$6:$D$55,3,FALSE),"LITROS &gt; TANQUE",IF(AND(H311&lt;&gt;"",N(H311)&gt;VLOOKUP(B311,Vehículos!$A$6:$D$55,4,FALSE)*(1+Vehículos!$C$3)),"CONSUMO ALTO","OK")))))</f>
        <v/>
      </c>
      <c r="J311" s="22"/>
    </row>
    <row r="312" spans="1:10" x14ac:dyDescent="0.25">
      <c r="A312" s="14"/>
      <c r="B312" s="15"/>
      <c r="C312" s="16"/>
      <c r="D312" s="13"/>
      <c r="E312" s="17"/>
      <c r="F312" s="18" t="str">
        <f t="shared" si="8"/>
        <v/>
      </c>
      <c r="G312" s="19" t="str">
        <f>IF(OR(B312="",C312=""),"",IFERROR(C312-LOOKUP(2,1/($B$5:B311=B312),$C$5:C311),""))</f>
        <v/>
      </c>
      <c r="H312" s="20" t="str">
        <f t="shared" si="9"/>
        <v/>
      </c>
      <c r="I312" s="21" t="str">
        <f>IF(B312="","",IF(ISNA(MATCH(B312,Vehículos!$A$6:$A$55,0)),"VEHÍCULO NO CARGADO",IF(AND(G312&lt;&gt;"",N(G312)&lt;0),"KM RETROCEDE",IF(D312&gt;VLOOKUP(B312,Vehículos!$A$6:$D$55,3,FALSE),"LITROS &gt; TANQUE",IF(AND(H312&lt;&gt;"",N(H312)&gt;VLOOKUP(B312,Vehículos!$A$6:$D$55,4,FALSE)*(1+Vehículos!$C$3)),"CONSUMO ALTO","OK")))))</f>
        <v/>
      </c>
      <c r="J312" s="22"/>
    </row>
    <row r="313" spans="1:10" x14ac:dyDescent="0.25">
      <c r="A313" s="14"/>
      <c r="B313" s="15"/>
      <c r="C313" s="16"/>
      <c r="D313" s="13"/>
      <c r="E313" s="17"/>
      <c r="F313" s="18" t="str">
        <f t="shared" si="8"/>
        <v/>
      </c>
      <c r="G313" s="19" t="str">
        <f>IF(OR(B313="",C313=""),"",IFERROR(C313-LOOKUP(2,1/($B$5:B312=B313),$C$5:C312),""))</f>
        <v/>
      </c>
      <c r="H313" s="20" t="str">
        <f t="shared" si="9"/>
        <v/>
      </c>
      <c r="I313" s="21" t="str">
        <f>IF(B313="","",IF(ISNA(MATCH(B313,Vehículos!$A$6:$A$55,0)),"VEHÍCULO NO CARGADO",IF(AND(G313&lt;&gt;"",N(G313)&lt;0),"KM RETROCEDE",IF(D313&gt;VLOOKUP(B313,Vehículos!$A$6:$D$55,3,FALSE),"LITROS &gt; TANQUE",IF(AND(H313&lt;&gt;"",N(H313)&gt;VLOOKUP(B313,Vehículos!$A$6:$D$55,4,FALSE)*(1+Vehículos!$C$3)),"CONSUMO ALTO","OK")))))</f>
        <v/>
      </c>
      <c r="J313" s="22"/>
    </row>
    <row r="314" spans="1:10" x14ac:dyDescent="0.25">
      <c r="A314" s="14"/>
      <c r="B314" s="15"/>
      <c r="C314" s="16"/>
      <c r="D314" s="13"/>
      <c r="E314" s="17"/>
      <c r="F314" s="18" t="str">
        <f t="shared" si="8"/>
        <v/>
      </c>
      <c r="G314" s="19" t="str">
        <f>IF(OR(B314="",C314=""),"",IFERROR(C314-LOOKUP(2,1/($B$5:B313=B314),$C$5:C313),""))</f>
        <v/>
      </c>
      <c r="H314" s="20" t="str">
        <f t="shared" si="9"/>
        <v/>
      </c>
      <c r="I314" s="21" t="str">
        <f>IF(B314="","",IF(ISNA(MATCH(B314,Vehículos!$A$6:$A$55,0)),"VEHÍCULO NO CARGADO",IF(AND(G314&lt;&gt;"",N(G314)&lt;0),"KM RETROCEDE",IF(D314&gt;VLOOKUP(B314,Vehículos!$A$6:$D$55,3,FALSE),"LITROS &gt; TANQUE",IF(AND(H314&lt;&gt;"",N(H314)&gt;VLOOKUP(B314,Vehículos!$A$6:$D$55,4,FALSE)*(1+Vehículos!$C$3)),"CONSUMO ALTO","OK")))))</f>
        <v/>
      </c>
      <c r="J314" s="22"/>
    </row>
    <row r="315" spans="1:10" x14ac:dyDescent="0.25">
      <c r="A315" s="14"/>
      <c r="B315" s="15"/>
      <c r="C315" s="16"/>
      <c r="D315" s="13"/>
      <c r="E315" s="17"/>
      <c r="F315" s="18" t="str">
        <f t="shared" si="8"/>
        <v/>
      </c>
      <c r="G315" s="19" t="str">
        <f>IF(OR(B315="",C315=""),"",IFERROR(C315-LOOKUP(2,1/($B$5:B314=B315),$C$5:C314),""))</f>
        <v/>
      </c>
      <c r="H315" s="20" t="str">
        <f t="shared" si="9"/>
        <v/>
      </c>
      <c r="I315" s="21" t="str">
        <f>IF(B315="","",IF(ISNA(MATCH(B315,Vehículos!$A$6:$A$55,0)),"VEHÍCULO NO CARGADO",IF(AND(G315&lt;&gt;"",N(G315)&lt;0),"KM RETROCEDE",IF(D315&gt;VLOOKUP(B315,Vehículos!$A$6:$D$55,3,FALSE),"LITROS &gt; TANQUE",IF(AND(H315&lt;&gt;"",N(H315)&gt;VLOOKUP(B315,Vehículos!$A$6:$D$55,4,FALSE)*(1+Vehículos!$C$3)),"CONSUMO ALTO","OK")))))</f>
        <v/>
      </c>
      <c r="J315" s="22"/>
    </row>
    <row r="316" spans="1:10" x14ac:dyDescent="0.25">
      <c r="A316" s="14"/>
      <c r="B316" s="15"/>
      <c r="C316" s="16"/>
      <c r="D316" s="13"/>
      <c r="E316" s="17"/>
      <c r="F316" s="18" t="str">
        <f t="shared" si="8"/>
        <v/>
      </c>
      <c r="G316" s="19" t="str">
        <f>IF(OR(B316="",C316=""),"",IFERROR(C316-LOOKUP(2,1/($B$5:B315=B316),$C$5:C315),""))</f>
        <v/>
      </c>
      <c r="H316" s="20" t="str">
        <f t="shared" si="9"/>
        <v/>
      </c>
      <c r="I316" s="21" t="str">
        <f>IF(B316="","",IF(ISNA(MATCH(B316,Vehículos!$A$6:$A$55,0)),"VEHÍCULO NO CARGADO",IF(AND(G316&lt;&gt;"",N(G316)&lt;0),"KM RETROCEDE",IF(D316&gt;VLOOKUP(B316,Vehículos!$A$6:$D$55,3,FALSE),"LITROS &gt; TANQUE",IF(AND(H316&lt;&gt;"",N(H316)&gt;VLOOKUP(B316,Vehículos!$A$6:$D$55,4,FALSE)*(1+Vehículos!$C$3)),"CONSUMO ALTO","OK")))))</f>
        <v/>
      </c>
      <c r="J316" s="22"/>
    </row>
    <row r="317" spans="1:10" x14ac:dyDescent="0.25">
      <c r="A317" s="14"/>
      <c r="B317" s="15"/>
      <c r="C317" s="16"/>
      <c r="D317" s="13"/>
      <c r="E317" s="17"/>
      <c r="F317" s="18" t="str">
        <f t="shared" si="8"/>
        <v/>
      </c>
      <c r="G317" s="19" t="str">
        <f>IF(OR(B317="",C317=""),"",IFERROR(C317-LOOKUP(2,1/($B$5:B316=B317),$C$5:C316),""))</f>
        <v/>
      </c>
      <c r="H317" s="20" t="str">
        <f t="shared" si="9"/>
        <v/>
      </c>
      <c r="I317" s="21" t="str">
        <f>IF(B317="","",IF(ISNA(MATCH(B317,Vehículos!$A$6:$A$55,0)),"VEHÍCULO NO CARGADO",IF(AND(G317&lt;&gt;"",N(G317)&lt;0),"KM RETROCEDE",IF(D317&gt;VLOOKUP(B317,Vehículos!$A$6:$D$55,3,FALSE),"LITROS &gt; TANQUE",IF(AND(H317&lt;&gt;"",N(H317)&gt;VLOOKUP(B317,Vehículos!$A$6:$D$55,4,FALSE)*(1+Vehículos!$C$3)),"CONSUMO ALTO","OK")))))</f>
        <v/>
      </c>
      <c r="J317" s="22"/>
    </row>
    <row r="318" spans="1:10" x14ac:dyDescent="0.25">
      <c r="A318" s="14"/>
      <c r="B318" s="15"/>
      <c r="C318" s="16"/>
      <c r="D318" s="13"/>
      <c r="E318" s="17"/>
      <c r="F318" s="18" t="str">
        <f t="shared" si="8"/>
        <v/>
      </c>
      <c r="G318" s="19" t="str">
        <f>IF(OR(B318="",C318=""),"",IFERROR(C318-LOOKUP(2,1/($B$5:B317=B318),$C$5:C317),""))</f>
        <v/>
      </c>
      <c r="H318" s="20" t="str">
        <f t="shared" si="9"/>
        <v/>
      </c>
      <c r="I318" s="21" t="str">
        <f>IF(B318="","",IF(ISNA(MATCH(B318,Vehículos!$A$6:$A$55,0)),"VEHÍCULO NO CARGADO",IF(AND(G318&lt;&gt;"",N(G318)&lt;0),"KM RETROCEDE",IF(D318&gt;VLOOKUP(B318,Vehículos!$A$6:$D$55,3,FALSE),"LITROS &gt; TANQUE",IF(AND(H318&lt;&gt;"",N(H318)&gt;VLOOKUP(B318,Vehículos!$A$6:$D$55,4,FALSE)*(1+Vehículos!$C$3)),"CONSUMO ALTO","OK")))))</f>
        <v/>
      </c>
      <c r="J318" s="22"/>
    </row>
    <row r="319" spans="1:10" x14ac:dyDescent="0.25">
      <c r="A319" s="14"/>
      <c r="B319" s="15"/>
      <c r="C319" s="16"/>
      <c r="D319" s="13"/>
      <c r="E319" s="17"/>
      <c r="F319" s="18" t="str">
        <f t="shared" si="8"/>
        <v/>
      </c>
      <c r="G319" s="19" t="str">
        <f>IF(OR(B319="",C319=""),"",IFERROR(C319-LOOKUP(2,1/($B$5:B318=B319),$C$5:C318),""))</f>
        <v/>
      </c>
      <c r="H319" s="20" t="str">
        <f t="shared" si="9"/>
        <v/>
      </c>
      <c r="I319" s="21" t="str">
        <f>IF(B319="","",IF(ISNA(MATCH(B319,Vehículos!$A$6:$A$55,0)),"VEHÍCULO NO CARGADO",IF(AND(G319&lt;&gt;"",N(G319)&lt;0),"KM RETROCEDE",IF(D319&gt;VLOOKUP(B319,Vehículos!$A$6:$D$55,3,FALSE),"LITROS &gt; TANQUE",IF(AND(H319&lt;&gt;"",N(H319)&gt;VLOOKUP(B319,Vehículos!$A$6:$D$55,4,FALSE)*(1+Vehículos!$C$3)),"CONSUMO ALTO","OK")))))</f>
        <v/>
      </c>
      <c r="J319" s="22"/>
    </row>
    <row r="320" spans="1:10" x14ac:dyDescent="0.25">
      <c r="A320" s="14"/>
      <c r="B320" s="15"/>
      <c r="C320" s="16"/>
      <c r="D320" s="13"/>
      <c r="E320" s="17"/>
      <c r="F320" s="18" t="str">
        <f t="shared" si="8"/>
        <v/>
      </c>
      <c r="G320" s="19" t="str">
        <f>IF(OR(B320="",C320=""),"",IFERROR(C320-LOOKUP(2,1/($B$5:B319=B320),$C$5:C319),""))</f>
        <v/>
      </c>
      <c r="H320" s="20" t="str">
        <f t="shared" si="9"/>
        <v/>
      </c>
      <c r="I320" s="21" t="str">
        <f>IF(B320="","",IF(ISNA(MATCH(B320,Vehículos!$A$6:$A$55,0)),"VEHÍCULO NO CARGADO",IF(AND(G320&lt;&gt;"",N(G320)&lt;0),"KM RETROCEDE",IF(D320&gt;VLOOKUP(B320,Vehículos!$A$6:$D$55,3,FALSE),"LITROS &gt; TANQUE",IF(AND(H320&lt;&gt;"",N(H320)&gt;VLOOKUP(B320,Vehículos!$A$6:$D$55,4,FALSE)*(1+Vehículos!$C$3)),"CONSUMO ALTO","OK")))))</f>
        <v/>
      </c>
      <c r="J320" s="22"/>
    </row>
    <row r="321" spans="1:10" x14ac:dyDescent="0.25">
      <c r="A321" s="14"/>
      <c r="B321" s="15"/>
      <c r="C321" s="16"/>
      <c r="D321" s="13"/>
      <c r="E321" s="17"/>
      <c r="F321" s="18" t="str">
        <f t="shared" si="8"/>
        <v/>
      </c>
      <c r="G321" s="19" t="str">
        <f>IF(OR(B321="",C321=""),"",IFERROR(C321-LOOKUP(2,1/($B$5:B320=B321),$C$5:C320),""))</f>
        <v/>
      </c>
      <c r="H321" s="20" t="str">
        <f t="shared" si="9"/>
        <v/>
      </c>
      <c r="I321" s="21" t="str">
        <f>IF(B321="","",IF(ISNA(MATCH(B321,Vehículos!$A$6:$A$55,0)),"VEHÍCULO NO CARGADO",IF(AND(G321&lt;&gt;"",N(G321)&lt;0),"KM RETROCEDE",IF(D321&gt;VLOOKUP(B321,Vehículos!$A$6:$D$55,3,FALSE),"LITROS &gt; TANQUE",IF(AND(H321&lt;&gt;"",N(H321)&gt;VLOOKUP(B321,Vehículos!$A$6:$D$55,4,FALSE)*(1+Vehículos!$C$3)),"CONSUMO ALTO","OK")))))</f>
        <v/>
      </c>
      <c r="J321" s="22"/>
    </row>
    <row r="322" spans="1:10" x14ac:dyDescent="0.25">
      <c r="A322" s="14"/>
      <c r="B322" s="15"/>
      <c r="C322" s="16"/>
      <c r="D322" s="13"/>
      <c r="E322" s="17"/>
      <c r="F322" s="18" t="str">
        <f t="shared" si="8"/>
        <v/>
      </c>
      <c r="G322" s="19" t="str">
        <f>IF(OR(B322="",C322=""),"",IFERROR(C322-LOOKUP(2,1/($B$5:B321=B322),$C$5:C321),""))</f>
        <v/>
      </c>
      <c r="H322" s="20" t="str">
        <f t="shared" si="9"/>
        <v/>
      </c>
      <c r="I322" s="21" t="str">
        <f>IF(B322="","",IF(ISNA(MATCH(B322,Vehículos!$A$6:$A$55,0)),"VEHÍCULO NO CARGADO",IF(AND(G322&lt;&gt;"",N(G322)&lt;0),"KM RETROCEDE",IF(D322&gt;VLOOKUP(B322,Vehículos!$A$6:$D$55,3,FALSE),"LITROS &gt; TANQUE",IF(AND(H322&lt;&gt;"",N(H322)&gt;VLOOKUP(B322,Vehículos!$A$6:$D$55,4,FALSE)*(1+Vehículos!$C$3)),"CONSUMO ALTO","OK")))))</f>
        <v/>
      </c>
      <c r="J322" s="22"/>
    </row>
    <row r="323" spans="1:10" x14ac:dyDescent="0.25">
      <c r="A323" s="14"/>
      <c r="B323" s="15"/>
      <c r="C323" s="16"/>
      <c r="D323" s="13"/>
      <c r="E323" s="17"/>
      <c r="F323" s="18" t="str">
        <f t="shared" si="8"/>
        <v/>
      </c>
      <c r="G323" s="19" t="str">
        <f>IF(OR(B323="",C323=""),"",IFERROR(C323-LOOKUP(2,1/($B$5:B322=B323),$C$5:C322),""))</f>
        <v/>
      </c>
      <c r="H323" s="20" t="str">
        <f t="shared" si="9"/>
        <v/>
      </c>
      <c r="I323" s="21" t="str">
        <f>IF(B323="","",IF(ISNA(MATCH(B323,Vehículos!$A$6:$A$55,0)),"VEHÍCULO NO CARGADO",IF(AND(G323&lt;&gt;"",N(G323)&lt;0),"KM RETROCEDE",IF(D323&gt;VLOOKUP(B323,Vehículos!$A$6:$D$55,3,FALSE),"LITROS &gt; TANQUE",IF(AND(H323&lt;&gt;"",N(H323)&gt;VLOOKUP(B323,Vehículos!$A$6:$D$55,4,FALSE)*(1+Vehículos!$C$3)),"CONSUMO ALTO","OK")))))</f>
        <v/>
      </c>
      <c r="J323" s="22"/>
    </row>
    <row r="324" spans="1:10" x14ac:dyDescent="0.25">
      <c r="A324" s="14"/>
      <c r="B324" s="15"/>
      <c r="C324" s="16"/>
      <c r="D324" s="13"/>
      <c r="E324" s="17"/>
      <c r="F324" s="18" t="str">
        <f t="shared" si="8"/>
        <v/>
      </c>
      <c r="G324" s="19" t="str">
        <f>IF(OR(B324="",C324=""),"",IFERROR(C324-LOOKUP(2,1/($B$5:B323=B324),$C$5:C323),""))</f>
        <v/>
      </c>
      <c r="H324" s="20" t="str">
        <f t="shared" si="9"/>
        <v/>
      </c>
      <c r="I324" s="21" t="str">
        <f>IF(B324="","",IF(ISNA(MATCH(B324,Vehículos!$A$6:$A$55,0)),"VEHÍCULO NO CARGADO",IF(AND(G324&lt;&gt;"",N(G324)&lt;0),"KM RETROCEDE",IF(D324&gt;VLOOKUP(B324,Vehículos!$A$6:$D$55,3,FALSE),"LITROS &gt; TANQUE",IF(AND(H324&lt;&gt;"",N(H324)&gt;VLOOKUP(B324,Vehículos!$A$6:$D$55,4,FALSE)*(1+Vehículos!$C$3)),"CONSUMO ALTO","OK")))))</f>
        <v/>
      </c>
      <c r="J324" s="22"/>
    </row>
    <row r="325" spans="1:10" x14ac:dyDescent="0.25">
      <c r="A325" s="14"/>
      <c r="B325" s="15"/>
      <c r="C325" s="16"/>
      <c r="D325" s="13"/>
      <c r="E325" s="17"/>
      <c r="F325" s="18" t="str">
        <f t="shared" si="8"/>
        <v/>
      </c>
      <c r="G325" s="19" t="str">
        <f>IF(OR(B325="",C325=""),"",IFERROR(C325-LOOKUP(2,1/($B$5:B324=B325),$C$5:C324),""))</f>
        <v/>
      </c>
      <c r="H325" s="20" t="str">
        <f t="shared" si="9"/>
        <v/>
      </c>
      <c r="I325" s="21" t="str">
        <f>IF(B325="","",IF(ISNA(MATCH(B325,Vehículos!$A$6:$A$55,0)),"VEHÍCULO NO CARGADO",IF(AND(G325&lt;&gt;"",N(G325)&lt;0),"KM RETROCEDE",IF(D325&gt;VLOOKUP(B325,Vehículos!$A$6:$D$55,3,FALSE),"LITROS &gt; TANQUE",IF(AND(H325&lt;&gt;"",N(H325)&gt;VLOOKUP(B325,Vehículos!$A$6:$D$55,4,FALSE)*(1+Vehículos!$C$3)),"CONSUMO ALTO","OK")))))</f>
        <v/>
      </c>
      <c r="J325" s="22"/>
    </row>
    <row r="326" spans="1:10" x14ac:dyDescent="0.25">
      <c r="A326" s="14"/>
      <c r="B326" s="15"/>
      <c r="C326" s="16"/>
      <c r="D326" s="13"/>
      <c r="E326" s="17"/>
      <c r="F326" s="18" t="str">
        <f t="shared" ref="F326:F389" si="10">IF(OR(D326="",E326=""),"",D326*E326)</f>
        <v/>
      </c>
      <c r="G326" s="19" t="str">
        <f>IF(OR(B326="",C326=""),"",IFERROR(C326-LOOKUP(2,1/($B$5:B325=B326),$C$5:C325),""))</f>
        <v/>
      </c>
      <c r="H326" s="20" t="str">
        <f t="shared" ref="H326:H389" si="11">IF(OR(G326="",D326=""),"",IF(G326&gt;0,D326/G326*100,""))</f>
        <v/>
      </c>
      <c r="I326" s="21" t="str">
        <f>IF(B326="","",IF(ISNA(MATCH(B326,Vehículos!$A$6:$A$55,0)),"VEHÍCULO NO CARGADO",IF(AND(G326&lt;&gt;"",N(G326)&lt;0),"KM RETROCEDE",IF(D326&gt;VLOOKUP(B326,Vehículos!$A$6:$D$55,3,FALSE),"LITROS &gt; TANQUE",IF(AND(H326&lt;&gt;"",N(H326)&gt;VLOOKUP(B326,Vehículos!$A$6:$D$55,4,FALSE)*(1+Vehículos!$C$3)),"CONSUMO ALTO","OK")))))</f>
        <v/>
      </c>
      <c r="J326" s="22"/>
    </row>
    <row r="327" spans="1:10" x14ac:dyDescent="0.25">
      <c r="A327" s="14"/>
      <c r="B327" s="15"/>
      <c r="C327" s="16"/>
      <c r="D327" s="13"/>
      <c r="E327" s="17"/>
      <c r="F327" s="18" t="str">
        <f t="shared" si="10"/>
        <v/>
      </c>
      <c r="G327" s="19" t="str">
        <f>IF(OR(B327="",C327=""),"",IFERROR(C327-LOOKUP(2,1/($B$5:B326=B327),$C$5:C326),""))</f>
        <v/>
      </c>
      <c r="H327" s="20" t="str">
        <f t="shared" si="11"/>
        <v/>
      </c>
      <c r="I327" s="21" t="str">
        <f>IF(B327="","",IF(ISNA(MATCH(B327,Vehículos!$A$6:$A$55,0)),"VEHÍCULO NO CARGADO",IF(AND(G327&lt;&gt;"",N(G327)&lt;0),"KM RETROCEDE",IF(D327&gt;VLOOKUP(B327,Vehículos!$A$6:$D$55,3,FALSE),"LITROS &gt; TANQUE",IF(AND(H327&lt;&gt;"",N(H327)&gt;VLOOKUP(B327,Vehículos!$A$6:$D$55,4,FALSE)*(1+Vehículos!$C$3)),"CONSUMO ALTO","OK")))))</f>
        <v/>
      </c>
      <c r="J327" s="22"/>
    </row>
    <row r="328" spans="1:10" x14ac:dyDescent="0.25">
      <c r="A328" s="14"/>
      <c r="B328" s="15"/>
      <c r="C328" s="16"/>
      <c r="D328" s="13"/>
      <c r="E328" s="17"/>
      <c r="F328" s="18" t="str">
        <f t="shared" si="10"/>
        <v/>
      </c>
      <c r="G328" s="19" t="str">
        <f>IF(OR(B328="",C328=""),"",IFERROR(C328-LOOKUP(2,1/($B$5:B327=B328),$C$5:C327),""))</f>
        <v/>
      </c>
      <c r="H328" s="20" t="str">
        <f t="shared" si="11"/>
        <v/>
      </c>
      <c r="I328" s="21" t="str">
        <f>IF(B328="","",IF(ISNA(MATCH(B328,Vehículos!$A$6:$A$55,0)),"VEHÍCULO NO CARGADO",IF(AND(G328&lt;&gt;"",N(G328)&lt;0),"KM RETROCEDE",IF(D328&gt;VLOOKUP(B328,Vehículos!$A$6:$D$55,3,FALSE),"LITROS &gt; TANQUE",IF(AND(H328&lt;&gt;"",N(H328)&gt;VLOOKUP(B328,Vehículos!$A$6:$D$55,4,FALSE)*(1+Vehículos!$C$3)),"CONSUMO ALTO","OK")))))</f>
        <v/>
      </c>
      <c r="J328" s="22"/>
    </row>
    <row r="329" spans="1:10" x14ac:dyDescent="0.25">
      <c r="A329" s="14"/>
      <c r="B329" s="15"/>
      <c r="C329" s="16"/>
      <c r="D329" s="13"/>
      <c r="E329" s="17"/>
      <c r="F329" s="18" t="str">
        <f t="shared" si="10"/>
        <v/>
      </c>
      <c r="G329" s="19" t="str">
        <f>IF(OR(B329="",C329=""),"",IFERROR(C329-LOOKUP(2,1/($B$5:B328=B329),$C$5:C328),""))</f>
        <v/>
      </c>
      <c r="H329" s="20" t="str">
        <f t="shared" si="11"/>
        <v/>
      </c>
      <c r="I329" s="21" t="str">
        <f>IF(B329="","",IF(ISNA(MATCH(B329,Vehículos!$A$6:$A$55,0)),"VEHÍCULO NO CARGADO",IF(AND(G329&lt;&gt;"",N(G329)&lt;0),"KM RETROCEDE",IF(D329&gt;VLOOKUP(B329,Vehículos!$A$6:$D$55,3,FALSE),"LITROS &gt; TANQUE",IF(AND(H329&lt;&gt;"",N(H329)&gt;VLOOKUP(B329,Vehículos!$A$6:$D$55,4,FALSE)*(1+Vehículos!$C$3)),"CONSUMO ALTO","OK")))))</f>
        <v/>
      </c>
      <c r="J329" s="22"/>
    </row>
    <row r="330" spans="1:10" x14ac:dyDescent="0.25">
      <c r="A330" s="14"/>
      <c r="B330" s="15"/>
      <c r="C330" s="16"/>
      <c r="D330" s="13"/>
      <c r="E330" s="17"/>
      <c r="F330" s="18" t="str">
        <f t="shared" si="10"/>
        <v/>
      </c>
      <c r="G330" s="19" t="str">
        <f>IF(OR(B330="",C330=""),"",IFERROR(C330-LOOKUP(2,1/($B$5:B329=B330),$C$5:C329),""))</f>
        <v/>
      </c>
      <c r="H330" s="20" t="str">
        <f t="shared" si="11"/>
        <v/>
      </c>
      <c r="I330" s="21" t="str">
        <f>IF(B330="","",IF(ISNA(MATCH(B330,Vehículos!$A$6:$A$55,0)),"VEHÍCULO NO CARGADO",IF(AND(G330&lt;&gt;"",N(G330)&lt;0),"KM RETROCEDE",IF(D330&gt;VLOOKUP(B330,Vehículos!$A$6:$D$55,3,FALSE),"LITROS &gt; TANQUE",IF(AND(H330&lt;&gt;"",N(H330)&gt;VLOOKUP(B330,Vehículos!$A$6:$D$55,4,FALSE)*(1+Vehículos!$C$3)),"CONSUMO ALTO","OK")))))</f>
        <v/>
      </c>
      <c r="J330" s="22"/>
    </row>
    <row r="331" spans="1:10" x14ac:dyDescent="0.25">
      <c r="A331" s="14"/>
      <c r="B331" s="15"/>
      <c r="C331" s="16"/>
      <c r="D331" s="13"/>
      <c r="E331" s="17"/>
      <c r="F331" s="18" t="str">
        <f t="shared" si="10"/>
        <v/>
      </c>
      <c r="G331" s="19" t="str">
        <f>IF(OR(B331="",C331=""),"",IFERROR(C331-LOOKUP(2,1/($B$5:B330=B331),$C$5:C330),""))</f>
        <v/>
      </c>
      <c r="H331" s="20" t="str">
        <f t="shared" si="11"/>
        <v/>
      </c>
      <c r="I331" s="21" t="str">
        <f>IF(B331="","",IF(ISNA(MATCH(B331,Vehículos!$A$6:$A$55,0)),"VEHÍCULO NO CARGADO",IF(AND(G331&lt;&gt;"",N(G331)&lt;0),"KM RETROCEDE",IF(D331&gt;VLOOKUP(B331,Vehículos!$A$6:$D$55,3,FALSE),"LITROS &gt; TANQUE",IF(AND(H331&lt;&gt;"",N(H331)&gt;VLOOKUP(B331,Vehículos!$A$6:$D$55,4,FALSE)*(1+Vehículos!$C$3)),"CONSUMO ALTO","OK")))))</f>
        <v/>
      </c>
      <c r="J331" s="22"/>
    </row>
    <row r="332" spans="1:10" x14ac:dyDescent="0.25">
      <c r="A332" s="14"/>
      <c r="B332" s="15"/>
      <c r="C332" s="16"/>
      <c r="D332" s="13"/>
      <c r="E332" s="17"/>
      <c r="F332" s="18" t="str">
        <f t="shared" si="10"/>
        <v/>
      </c>
      <c r="G332" s="19" t="str">
        <f>IF(OR(B332="",C332=""),"",IFERROR(C332-LOOKUP(2,1/($B$5:B331=B332),$C$5:C331),""))</f>
        <v/>
      </c>
      <c r="H332" s="20" t="str">
        <f t="shared" si="11"/>
        <v/>
      </c>
      <c r="I332" s="21" t="str">
        <f>IF(B332="","",IF(ISNA(MATCH(B332,Vehículos!$A$6:$A$55,0)),"VEHÍCULO NO CARGADO",IF(AND(G332&lt;&gt;"",N(G332)&lt;0),"KM RETROCEDE",IF(D332&gt;VLOOKUP(B332,Vehículos!$A$6:$D$55,3,FALSE),"LITROS &gt; TANQUE",IF(AND(H332&lt;&gt;"",N(H332)&gt;VLOOKUP(B332,Vehículos!$A$6:$D$55,4,FALSE)*(1+Vehículos!$C$3)),"CONSUMO ALTO","OK")))))</f>
        <v/>
      </c>
      <c r="J332" s="22"/>
    </row>
    <row r="333" spans="1:10" x14ac:dyDescent="0.25">
      <c r="A333" s="14"/>
      <c r="B333" s="15"/>
      <c r="C333" s="16"/>
      <c r="D333" s="13"/>
      <c r="E333" s="17"/>
      <c r="F333" s="18" t="str">
        <f t="shared" si="10"/>
        <v/>
      </c>
      <c r="G333" s="19" t="str">
        <f>IF(OR(B333="",C333=""),"",IFERROR(C333-LOOKUP(2,1/($B$5:B332=B333),$C$5:C332),""))</f>
        <v/>
      </c>
      <c r="H333" s="20" t="str">
        <f t="shared" si="11"/>
        <v/>
      </c>
      <c r="I333" s="21" t="str">
        <f>IF(B333="","",IF(ISNA(MATCH(B333,Vehículos!$A$6:$A$55,0)),"VEHÍCULO NO CARGADO",IF(AND(G333&lt;&gt;"",N(G333)&lt;0),"KM RETROCEDE",IF(D333&gt;VLOOKUP(B333,Vehículos!$A$6:$D$55,3,FALSE),"LITROS &gt; TANQUE",IF(AND(H333&lt;&gt;"",N(H333)&gt;VLOOKUP(B333,Vehículos!$A$6:$D$55,4,FALSE)*(1+Vehículos!$C$3)),"CONSUMO ALTO","OK")))))</f>
        <v/>
      </c>
      <c r="J333" s="22"/>
    </row>
    <row r="334" spans="1:10" x14ac:dyDescent="0.25">
      <c r="A334" s="14"/>
      <c r="B334" s="15"/>
      <c r="C334" s="16"/>
      <c r="D334" s="13"/>
      <c r="E334" s="17"/>
      <c r="F334" s="18" t="str">
        <f t="shared" si="10"/>
        <v/>
      </c>
      <c r="G334" s="19" t="str">
        <f>IF(OR(B334="",C334=""),"",IFERROR(C334-LOOKUP(2,1/($B$5:B333=B334),$C$5:C333),""))</f>
        <v/>
      </c>
      <c r="H334" s="20" t="str">
        <f t="shared" si="11"/>
        <v/>
      </c>
      <c r="I334" s="21" t="str">
        <f>IF(B334="","",IF(ISNA(MATCH(B334,Vehículos!$A$6:$A$55,0)),"VEHÍCULO NO CARGADO",IF(AND(G334&lt;&gt;"",N(G334)&lt;0),"KM RETROCEDE",IF(D334&gt;VLOOKUP(B334,Vehículos!$A$6:$D$55,3,FALSE),"LITROS &gt; TANQUE",IF(AND(H334&lt;&gt;"",N(H334)&gt;VLOOKUP(B334,Vehículos!$A$6:$D$55,4,FALSE)*(1+Vehículos!$C$3)),"CONSUMO ALTO","OK")))))</f>
        <v/>
      </c>
      <c r="J334" s="22"/>
    </row>
    <row r="335" spans="1:10" x14ac:dyDescent="0.25">
      <c r="A335" s="14"/>
      <c r="B335" s="15"/>
      <c r="C335" s="16"/>
      <c r="D335" s="13"/>
      <c r="E335" s="17"/>
      <c r="F335" s="18" t="str">
        <f t="shared" si="10"/>
        <v/>
      </c>
      <c r="G335" s="19" t="str">
        <f>IF(OR(B335="",C335=""),"",IFERROR(C335-LOOKUP(2,1/($B$5:B334=B335),$C$5:C334),""))</f>
        <v/>
      </c>
      <c r="H335" s="20" t="str">
        <f t="shared" si="11"/>
        <v/>
      </c>
      <c r="I335" s="21" t="str">
        <f>IF(B335="","",IF(ISNA(MATCH(B335,Vehículos!$A$6:$A$55,0)),"VEHÍCULO NO CARGADO",IF(AND(G335&lt;&gt;"",N(G335)&lt;0),"KM RETROCEDE",IF(D335&gt;VLOOKUP(B335,Vehículos!$A$6:$D$55,3,FALSE),"LITROS &gt; TANQUE",IF(AND(H335&lt;&gt;"",N(H335)&gt;VLOOKUP(B335,Vehículos!$A$6:$D$55,4,FALSE)*(1+Vehículos!$C$3)),"CONSUMO ALTO","OK")))))</f>
        <v/>
      </c>
      <c r="J335" s="22"/>
    </row>
    <row r="336" spans="1:10" x14ac:dyDescent="0.25">
      <c r="A336" s="14"/>
      <c r="B336" s="15"/>
      <c r="C336" s="16"/>
      <c r="D336" s="13"/>
      <c r="E336" s="17"/>
      <c r="F336" s="18" t="str">
        <f t="shared" si="10"/>
        <v/>
      </c>
      <c r="G336" s="19" t="str">
        <f>IF(OR(B336="",C336=""),"",IFERROR(C336-LOOKUP(2,1/($B$5:B335=B336),$C$5:C335),""))</f>
        <v/>
      </c>
      <c r="H336" s="20" t="str">
        <f t="shared" si="11"/>
        <v/>
      </c>
      <c r="I336" s="21" t="str">
        <f>IF(B336="","",IF(ISNA(MATCH(B336,Vehículos!$A$6:$A$55,0)),"VEHÍCULO NO CARGADO",IF(AND(G336&lt;&gt;"",N(G336)&lt;0),"KM RETROCEDE",IF(D336&gt;VLOOKUP(B336,Vehículos!$A$6:$D$55,3,FALSE),"LITROS &gt; TANQUE",IF(AND(H336&lt;&gt;"",N(H336)&gt;VLOOKUP(B336,Vehículos!$A$6:$D$55,4,FALSE)*(1+Vehículos!$C$3)),"CONSUMO ALTO","OK")))))</f>
        <v/>
      </c>
      <c r="J336" s="22"/>
    </row>
    <row r="337" spans="1:10" x14ac:dyDescent="0.25">
      <c r="A337" s="14"/>
      <c r="B337" s="15"/>
      <c r="C337" s="16"/>
      <c r="D337" s="13"/>
      <c r="E337" s="17"/>
      <c r="F337" s="18" t="str">
        <f t="shared" si="10"/>
        <v/>
      </c>
      <c r="G337" s="19" t="str">
        <f>IF(OR(B337="",C337=""),"",IFERROR(C337-LOOKUP(2,1/($B$5:B336=B337),$C$5:C336),""))</f>
        <v/>
      </c>
      <c r="H337" s="20" t="str">
        <f t="shared" si="11"/>
        <v/>
      </c>
      <c r="I337" s="21" t="str">
        <f>IF(B337="","",IF(ISNA(MATCH(B337,Vehículos!$A$6:$A$55,0)),"VEHÍCULO NO CARGADO",IF(AND(G337&lt;&gt;"",N(G337)&lt;0),"KM RETROCEDE",IF(D337&gt;VLOOKUP(B337,Vehículos!$A$6:$D$55,3,FALSE),"LITROS &gt; TANQUE",IF(AND(H337&lt;&gt;"",N(H337)&gt;VLOOKUP(B337,Vehículos!$A$6:$D$55,4,FALSE)*(1+Vehículos!$C$3)),"CONSUMO ALTO","OK")))))</f>
        <v/>
      </c>
      <c r="J337" s="22"/>
    </row>
    <row r="338" spans="1:10" x14ac:dyDescent="0.25">
      <c r="A338" s="14"/>
      <c r="B338" s="15"/>
      <c r="C338" s="16"/>
      <c r="D338" s="13"/>
      <c r="E338" s="17"/>
      <c r="F338" s="18" t="str">
        <f t="shared" si="10"/>
        <v/>
      </c>
      <c r="G338" s="19" t="str">
        <f>IF(OR(B338="",C338=""),"",IFERROR(C338-LOOKUP(2,1/($B$5:B337=B338),$C$5:C337),""))</f>
        <v/>
      </c>
      <c r="H338" s="20" t="str">
        <f t="shared" si="11"/>
        <v/>
      </c>
      <c r="I338" s="21" t="str">
        <f>IF(B338="","",IF(ISNA(MATCH(B338,Vehículos!$A$6:$A$55,0)),"VEHÍCULO NO CARGADO",IF(AND(G338&lt;&gt;"",N(G338)&lt;0),"KM RETROCEDE",IF(D338&gt;VLOOKUP(B338,Vehículos!$A$6:$D$55,3,FALSE),"LITROS &gt; TANQUE",IF(AND(H338&lt;&gt;"",N(H338)&gt;VLOOKUP(B338,Vehículos!$A$6:$D$55,4,FALSE)*(1+Vehículos!$C$3)),"CONSUMO ALTO","OK")))))</f>
        <v/>
      </c>
      <c r="J338" s="22"/>
    </row>
    <row r="339" spans="1:10" x14ac:dyDescent="0.25">
      <c r="A339" s="14"/>
      <c r="B339" s="15"/>
      <c r="C339" s="16"/>
      <c r="D339" s="13"/>
      <c r="E339" s="17"/>
      <c r="F339" s="18" t="str">
        <f t="shared" si="10"/>
        <v/>
      </c>
      <c r="G339" s="19" t="str">
        <f>IF(OR(B339="",C339=""),"",IFERROR(C339-LOOKUP(2,1/($B$5:B338=B339),$C$5:C338),""))</f>
        <v/>
      </c>
      <c r="H339" s="20" t="str">
        <f t="shared" si="11"/>
        <v/>
      </c>
      <c r="I339" s="21" t="str">
        <f>IF(B339="","",IF(ISNA(MATCH(B339,Vehículos!$A$6:$A$55,0)),"VEHÍCULO NO CARGADO",IF(AND(G339&lt;&gt;"",N(G339)&lt;0),"KM RETROCEDE",IF(D339&gt;VLOOKUP(B339,Vehículos!$A$6:$D$55,3,FALSE),"LITROS &gt; TANQUE",IF(AND(H339&lt;&gt;"",N(H339)&gt;VLOOKUP(B339,Vehículos!$A$6:$D$55,4,FALSE)*(1+Vehículos!$C$3)),"CONSUMO ALTO","OK")))))</f>
        <v/>
      </c>
      <c r="J339" s="22"/>
    </row>
    <row r="340" spans="1:10" x14ac:dyDescent="0.25">
      <c r="A340" s="14"/>
      <c r="B340" s="15"/>
      <c r="C340" s="16"/>
      <c r="D340" s="13"/>
      <c r="E340" s="17"/>
      <c r="F340" s="18" t="str">
        <f t="shared" si="10"/>
        <v/>
      </c>
      <c r="G340" s="19" t="str">
        <f>IF(OR(B340="",C340=""),"",IFERROR(C340-LOOKUP(2,1/($B$5:B339=B340),$C$5:C339),""))</f>
        <v/>
      </c>
      <c r="H340" s="20" t="str">
        <f t="shared" si="11"/>
        <v/>
      </c>
      <c r="I340" s="21" t="str">
        <f>IF(B340="","",IF(ISNA(MATCH(B340,Vehículos!$A$6:$A$55,0)),"VEHÍCULO NO CARGADO",IF(AND(G340&lt;&gt;"",N(G340)&lt;0),"KM RETROCEDE",IF(D340&gt;VLOOKUP(B340,Vehículos!$A$6:$D$55,3,FALSE),"LITROS &gt; TANQUE",IF(AND(H340&lt;&gt;"",N(H340)&gt;VLOOKUP(B340,Vehículos!$A$6:$D$55,4,FALSE)*(1+Vehículos!$C$3)),"CONSUMO ALTO","OK")))))</f>
        <v/>
      </c>
      <c r="J340" s="22"/>
    </row>
    <row r="341" spans="1:10" x14ac:dyDescent="0.25">
      <c r="A341" s="14"/>
      <c r="B341" s="15"/>
      <c r="C341" s="16"/>
      <c r="D341" s="13"/>
      <c r="E341" s="17"/>
      <c r="F341" s="18" t="str">
        <f t="shared" si="10"/>
        <v/>
      </c>
      <c r="G341" s="19" t="str">
        <f>IF(OR(B341="",C341=""),"",IFERROR(C341-LOOKUP(2,1/($B$5:B340=B341),$C$5:C340),""))</f>
        <v/>
      </c>
      <c r="H341" s="20" t="str">
        <f t="shared" si="11"/>
        <v/>
      </c>
      <c r="I341" s="21" t="str">
        <f>IF(B341="","",IF(ISNA(MATCH(B341,Vehículos!$A$6:$A$55,0)),"VEHÍCULO NO CARGADO",IF(AND(G341&lt;&gt;"",N(G341)&lt;0),"KM RETROCEDE",IF(D341&gt;VLOOKUP(B341,Vehículos!$A$6:$D$55,3,FALSE),"LITROS &gt; TANQUE",IF(AND(H341&lt;&gt;"",N(H341)&gt;VLOOKUP(B341,Vehículos!$A$6:$D$55,4,FALSE)*(1+Vehículos!$C$3)),"CONSUMO ALTO","OK")))))</f>
        <v/>
      </c>
      <c r="J341" s="22"/>
    </row>
    <row r="342" spans="1:10" x14ac:dyDescent="0.25">
      <c r="A342" s="14"/>
      <c r="B342" s="15"/>
      <c r="C342" s="16"/>
      <c r="D342" s="13"/>
      <c r="E342" s="17"/>
      <c r="F342" s="18" t="str">
        <f t="shared" si="10"/>
        <v/>
      </c>
      <c r="G342" s="19" t="str">
        <f>IF(OR(B342="",C342=""),"",IFERROR(C342-LOOKUP(2,1/($B$5:B341=B342),$C$5:C341),""))</f>
        <v/>
      </c>
      <c r="H342" s="20" t="str">
        <f t="shared" si="11"/>
        <v/>
      </c>
      <c r="I342" s="21" t="str">
        <f>IF(B342="","",IF(ISNA(MATCH(B342,Vehículos!$A$6:$A$55,0)),"VEHÍCULO NO CARGADO",IF(AND(G342&lt;&gt;"",N(G342)&lt;0),"KM RETROCEDE",IF(D342&gt;VLOOKUP(B342,Vehículos!$A$6:$D$55,3,FALSE),"LITROS &gt; TANQUE",IF(AND(H342&lt;&gt;"",N(H342)&gt;VLOOKUP(B342,Vehículos!$A$6:$D$55,4,FALSE)*(1+Vehículos!$C$3)),"CONSUMO ALTO","OK")))))</f>
        <v/>
      </c>
      <c r="J342" s="22"/>
    </row>
    <row r="343" spans="1:10" x14ac:dyDescent="0.25">
      <c r="A343" s="14"/>
      <c r="B343" s="15"/>
      <c r="C343" s="16"/>
      <c r="D343" s="13"/>
      <c r="E343" s="17"/>
      <c r="F343" s="18" t="str">
        <f t="shared" si="10"/>
        <v/>
      </c>
      <c r="G343" s="19" t="str">
        <f>IF(OR(B343="",C343=""),"",IFERROR(C343-LOOKUP(2,1/($B$5:B342=B343),$C$5:C342),""))</f>
        <v/>
      </c>
      <c r="H343" s="20" t="str">
        <f t="shared" si="11"/>
        <v/>
      </c>
      <c r="I343" s="21" t="str">
        <f>IF(B343="","",IF(ISNA(MATCH(B343,Vehículos!$A$6:$A$55,0)),"VEHÍCULO NO CARGADO",IF(AND(G343&lt;&gt;"",N(G343)&lt;0),"KM RETROCEDE",IF(D343&gt;VLOOKUP(B343,Vehículos!$A$6:$D$55,3,FALSE),"LITROS &gt; TANQUE",IF(AND(H343&lt;&gt;"",N(H343)&gt;VLOOKUP(B343,Vehículos!$A$6:$D$55,4,FALSE)*(1+Vehículos!$C$3)),"CONSUMO ALTO","OK")))))</f>
        <v/>
      </c>
      <c r="J343" s="22"/>
    </row>
    <row r="344" spans="1:10" x14ac:dyDescent="0.25">
      <c r="A344" s="14"/>
      <c r="B344" s="15"/>
      <c r="C344" s="16"/>
      <c r="D344" s="13"/>
      <c r="E344" s="17"/>
      <c r="F344" s="18" t="str">
        <f t="shared" si="10"/>
        <v/>
      </c>
      <c r="G344" s="19" t="str">
        <f>IF(OR(B344="",C344=""),"",IFERROR(C344-LOOKUP(2,1/($B$5:B343=B344),$C$5:C343),""))</f>
        <v/>
      </c>
      <c r="H344" s="20" t="str">
        <f t="shared" si="11"/>
        <v/>
      </c>
      <c r="I344" s="21" t="str">
        <f>IF(B344="","",IF(ISNA(MATCH(B344,Vehículos!$A$6:$A$55,0)),"VEHÍCULO NO CARGADO",IF(AND(G344&lt;&gt;"",N(G344)&lt;0),"KM RETROCEDE",IF(D344&gt;VLOOKUP(B344,Vehículos!$A$6:$D$55,3,FALSE),"LITROS &gt; TANQUE",IF(AND(H344&lt;&gt;"",N(H344)&gt;VLOOKUP(B344,Vehículos!$A$6:$D$55,4,FALSE)*(1+Vehículos!$C$3)),"CONSUMO ALTO","OK")))))</f>
        <v/>
      </c>
      <c r="J344" s="22"/>
    </row>
    <row r="345" spans="1:10" x14ac:dyDescent="0.25">
      <c r="A345" s="14"/>
      <c r="B345" s="15"/>
      <c r="C345" s="16"/>
      <c r="D345" s="13"/>
      <c r="E345" s="17"/>
      <c r="F345" s="18" t="str">
        <f t="shared" si="10"/>
        <v/>
      </c>
      <c r="G345" s="19" t="str">
        <f>IF(OR(B345="",C345=""),"",IFERROR(C345-LOOKUP(2,1/($B$5:B344=B345),$C$5:C344),""))</f>
        <v/>
      </c>
      <c r="H345" s="20" t="str">
        <f t="shared" si="11"/>
        <v/>
      </c>
      <c r="I345" s="21" t="str">
        <f>IF(B345="","",IF(ISNA(MATCH(B345,Vehículos!$A$6:$A$55,0)),"VEHÍCULO NO CARGADO",IF(AND(G345&lt;&gt;"",N(G345)&lt;0),"KM RETROCEDE",IF(D345&gt;VLOOKUP(B345,Vehículos!$A$6:$D$55,3,FALSE),"LITROS &gt; TANQUE",IF(AND(H345&lt;&gt;"",N(H345)&gt;VLOOKUP(B345,Vehículos!$A$6:$D$55,4,FALSE)*(1+Vehículos!$C$3)),"CONSUMO ALTO","OK")))))</f>
        <v/>
      </c>
      <c r="J345" s="22"/>
    </row>
    <row r="346" spans="1:10" x14ac:dyDescent="0.25">
      <c r="A346" s="14"/>
      <c r="B346" s="15"/>
      <c r="C346" s="16"/>
      <c r="D346" s="13"/>
      <c r="E346" s="17"/>
      <c r="F346" s="18" t="str">
        <f t="shared" si="10"/>
        <v/>
      </c>
      <c r="G346" s="19" t="str">
        <f>IF(OR(B346="",C346=""),"",IFERROR(C346-LOOKUP(2,1/($B$5:B345=B346),$C$5:C345),""))</f>
        <v/>
      </c>
      <c r="H346" s="20" t="str">
        <f t="shared" si="11"/>
        <v/>
      </c>
      <c r="I346" s="21" t="str">
        <f>IF(B346="","",IF(ISNA(MATCH(B346,Vehículos!$A$6:$A$55,0)),"VEHÍCULO NO CARGADO",IF(AND(G346&lt;&gt;"",N(G346)&lt;0),"KM RETROCEDE",IF(D346&gt;VLOOKUP(B346,Vehículos!$A$6:$D$55,3,FALSE),"LITROS &gt; TANQUE",IF(AND(H346&lt;&gt;"",N(H346)&gt;VLOOKUP(B346,Vehículos!$A$6:$D$55,4,FALSE)*(1+Vehículos!$C$3)),"CONSUMO ALTO","OK")))))</f>
        <v/>
      </c>
      <c r="J346" s="22"/>
    </row>
    <row r="347" spans="1:10" x14ac:dyDescent="0.25">
      <c r="A347" s="14"/>
      <c r="B347" s="15"/>
      <c r="C347" s="16"/>
      <c r="D347" s="13"/>
      <c r="E347" s="17"/>
      <c r="F347" s="18" t="str">
        <f t="shared" si="10"/>
        <v/>
      </c>
      <c r="G347" s="19" t="str">
        <f>IF(OR(B347="",C347=""),"",IFERROR(C347-LOOKUP(2,1/($B$5:B346=B347),$C$5:C346),""))</f>
        <v/>
      </c>
      <c r="H347" s="20" t="str">
        <f t="shared" si="11"/>
        <v/>
      </c>
      <c r="I347" s="21" t="str">
        <f>IF(B347="","",IF(ISNA(MATCH(B347,Vehículos!$A$6:$A$55,0)),"VEHÍCULO NO CARGADO",IF(AND(G347&lt;&gt;"",N(G347)&lt;0),"KM RETROCEDE",IF(D347&gt;VLOOKUP(B347,Vehículos!$A$6:$D$55,3,FALSE),"LITROS &gt; TANQUE",IF(AND(H347&lt;&gt;"",N(H347)&gt;VLOOKUP(B347,Vehículos!$A$6:$D$55,4,FALSE)*(1+Vehículos!$C$3)),"CONSUMO ALTO","OK")))))</f>
        <v/>
      </c>
      <c r="J347" s="22"/>
    </row>
    <row r="348" spans="1:10" x14ac:dyDescent="0.25">
      <c r="A348" s="14"/>
      <c r="B348" s="15"/>
      <c r="C348" s="16"/>
      <c r="D348" s="13"/>
      <c r="E348" s="17"/>
      <c r="F348" s="18" t="str">
        <f t="shared" si="10"/>
        <v/>
      </c>
      <c r="G348" s="19" t="str">
        <f>IF(OR(B348="",C348=""),"",IFERROR(C348-LOOKUP(2,1/($B$5:B347=B348),$C$5:C347),""))</f>
        <v/>
      </c>
      <c r="H348" s="20" t="str">
        <f t="shared" si="11"/>
        <v/>
      </c>
      <c r="I348" s="21" t="str">
        <f>IF(B348="","",IF(ISNA(MATCH(B348,Vehículos!$A$6:$A$55,0)),"VEHÍCULO NO CARGADO",IF(AND(G348&lt;&gt;"",N(G348)&lt;0),"KM RETROCEDE",IF(D348&gt;VLOOKUP(B348,Vehículos!$A$6:$D$55,3,FALSE),"LITROS &gt; TANQUE",IF(AND(H348&lt;&gt;"",N(H348)&gt;VLOOKUP(B348,Vehículos!$A$6:$D$55,4,FALSE)*(1+Vehículos!$C$3)),"CONSUMO ALTO","OK")))))</f>
        <v/>
      </c>
      <c r="J348" s="22"/>
    </row>
    <row r="349" spans="1:10" x14ac:dyDescent="0.25">
      <c r="A349" s="14"/>
      <c r="B349" s="15"/>
      <c r="C349" s="16"/>
      <c r="D349" s="13"/>
      <c r="E349" s="17"/>
      <c r="F349" s="18" t="str">
        <f t="shared" si="10"/>
        <v/>
      </c>
      <c r="G349" s="19" t="str">
        <f>IF(OR(B349="",C349=""),"",IFERROR(C349-LOOKUP(2,1/($B$5:B348=B349),$C$5:C348),""))</f>
        <v/>
      </c>
      <c r="H349" s="20" t="str">
        <f t="shared" si="11"/>
        <v/>
      </c>
      <c r="I349" s="21" t="str">
        <f>IF(B349="","",IF(ISNA(MATCH(B349,Vehículos!$A$6:$A$55,0)),"VEHÍCULO NO CARGADO",IF(AND(G349&lt;&gt;"",N(G349)&lt;0),"KM RETROCEDE",IF(D349&gt;VLOOKUP(B349,Vehículos!$A$6:$D$55,3,FALSE),"LITROS &gt; TANQUE",IF(AND(H349&lt;&gt;"",N(H349)&gt;VLOOKUP(B349,Vehículos!$A$6:$D$55,4,FALSE)*(1+Vehículos!$C$3)),"CONSUMO ALTO","OK")))))</f>
        <v/>
      </c>
      <c r="J349" s="22"/>
    </row>
    <row r="350" spans="1:10" x14ac:dyDescent="0.25">
      <c r="A350" s="14"/>
      <c r="B350" s="15"/>
      <c r="C350" s="16"/>
      <c r="D350" s="13"/>
      <c r="E350" s="17"/>
      <c r="F350" s="18" t="str">
        <f t="shared" si="10"/>
        <v/>
      </c>
      <c r="G350" s="19" t="str">
        <f>IF(OR(B350="",C350=""),"",IFERROR(C350-LOOKUP(2,1/($B$5:B349=B350),$C$5:C349),""))</f>
        <v/>
      </c>
      <c r="H350" s="20" t="str">
        <f t="shared" si="11"/>
        <v/>
      </c>
      <c r="I350" s="21" t="str">
        <f>IF(B350="","",IF(ISNA(MATCH(B350,Vehículos!$A$6:$A$55,0)),"VEHÍCULO NO CARGADO",IF(AND(G350&lt;&gt;"",N(G350)&lt;0),"KM RETROCEDE",IF(D350&gt;VLOOKUP(B350,Vehículos!$A$6:$D$55,3,FALSE),"LITROS &gt; TANQUE",IF(AND(H350&lt;&gt;"",N(H350)&gt;VLOOKUP(B350,Vehículos!$A$6:$D$55,4,FALSE)*(1+Vehículos!$C$3)),"CONSUMO ALTO","OK")))))</f>
        <v/>
      </c>
      <c r="J350" s="22"/>
    </row>
    <row r="351" spans="1:10" x14ac:dyDescent="0.25">
      <c r="A351" s="14"/>
      <c r="B351" s="15"/>
      <c r="C351" s="16"/>
      <c r="D351" s="13"/>
      <c r="E351" s="17"/>
      <c r="F351" s="18" t="str">
        <f t="shared" si="10"/>
        <v/>
      </c>
      <c r="G351" s="19" t="str">
        <f>IF(OR(B351="",C351=""),"",IFERROR(C351-LOOKUP(2,1/($B$5:B350=B351),$C$5:C350),""))</f>
        <v/>
      </c>
      <c r="H351" s="20" t="str">
        <f t="shared" si="11"/>
        <v/>
      </c>
      <c r="I351" s="21" t="str">
        <f>IF(B351="","",IF(ISNA(MATCH(B351,Vehículos!$A$6:$A$55,0)),"VEHÍCULO NO CARGADO",IF(AND(G351&lt;&gt;"",N(G351)&lt;0),"KM RETROCEDE",IF(D351&gt;VLOOKUP(B351,Vehículos!$A$6:$D$55,3,FALSE),"LITROS &gt; TANQUE",IF(AND(H351&lt;&gt;"",N(H351)&gt;VLOOKUP(B351,Vehículos!$A$6:$D$55,4,FALSE)*(1+Vehículos!$C$3)),"CONSUMO ALTO","OK")))))</f>
        <v/>
      </c>
      <c r="J351" s="22"/>
    </row>
    <row r="352" spans="1:10" x14ac:dyDescent="0.25">
      <c r="A352" s="14"/>
      <c r="B352" s="15"/>
      <c r="C352" s="16"/>
      <c r="D352" s="13"/>
      <c r="E352" s="17"/>
      <c r="F352" s="18" t="str">
        <f t="shared" si="10"/>
        <v/>
      </c>
      <c r="G352" s="19" t="str">
        <f>IF(OR(B352="",C352=""),"",IFERROR(C352-LOOKUP(2,1/($B$5:B351=B352),$C$5:C351),""))</f>
        <v/>
      </c>
      <c r="H352" s="20" t="str">
        <f t="shared" si="11"/>
        <v/>
      </c>
      <c r="I352" s="21" t="str">
        <f>IF(B352="","",IF(ISNA(MATCH(B352,Vehículos!$A$6:$A$55,0)),"VEHÍCULO NO CARGADO",IF(AND(G352&lt;&gt;"",N(G352)&lt;0),"KM RETROCEDE",IF(D352&gt;VLOOKUP(B352,Vehículos!$A$6:$D$55,3,FALSE),"LITROS &gt; TANQUE",IF(AND(H352&lt;&gt;"",N(H352)&gt;VLOOKUP(B352,Vehículos!$A$6:$D$55,4,FALSE)*(1+Vehículos!$C$3)),"CONSUMO ALTO","OK")))))</f>
        <v/>
      </c>
      <c r="J352" s="22"/>
    </row>
    <row r="353" spans="1:10" x14ac:dyDescent="0.25">
      <c r="A353" s="14"/>
      <c r="B353" s="15"/>
      <c r="C353" s="16"/>
      <c r="D353" s="13"/>
      <c r="E353" s="17"/>
      <c r="F353" s="18" t="str">
        <f t="shared" si="10"/>
        <v/>
      </c>
      <c r="G353" s="19" t="str">
        <f>IF(OR(B353="",C353=""),"",IFERROR(C353-LOOKUP(2,1/($B$5:B352=B353),$C$5:C352),""))</f>
        <v/>
      </c>
      <c r="H353" s="20" t="str">
        <f t="shared" si="11"/>
        <v/>
      </c>
      <c r="I353" s="21" t="str">
        <f>IF(B353="","",IF(ISNA(MATCH(B353,Vehículos!$A$6:$A$55,0)),"VEHÍCULO NO CARGADO",IF(AND(G353&lt;&gt;"",N(G353)&lt;0),"KM RETROCEDE",IF(D353&gt;VLOOKUP(B353,Vehículos!$A$6:$D$55,3,FALSE),"LITROS &gt; TANQUE",IF(AND(H353&lt;&gt;"",N(H353)&gt;VLOOKUP(B353,Vehículos!$A$6:$D$55,4,FALSE)*(1+Vehículos!$C$3)),"CONSUMO ALTO","OK")))))</f>
        <v/>
      </c>
      <c r="J353" s="22"/>
    </row>
    <row r="354" spans="1:10" x14ac:dyDescent="0.25">
      <c r="A354" s="14"/>
      <c r="B354" s="15"/>
      <c r="C354" s="16"/>
      <c r="D354" s="13"/>
      <c r="E354" s="17"/>
      <c r="F354" s="18" t="str">
        <f t="shared" si="10"/>
        <v/>
      </c>
      <c r="G354" s="19" t="str">
        <f>IF(OR(B354="",C354=""),"",IFERROR(C354-LOOKUP(2,1/($B$5:B353=B354),$C$5:C353),""))</f>
        <v/>
      </c>
      <c r="H354" s="20" t="str">
        <f t="shared" si="11"/>
        <v/>
      </c>
      <c r="I354" s="21" t="str">
        <f>IF(B354="","",IF(ISNA(MATCH(B354,Vehículos!$A$6:$A$55,0)),"VEHÍCULO NO CARGADO",IF(AND(G354&lt;&gt;"",N(G354)&lt;0),"KM RETROCEDE",IF(D354&gt;VLOOKUP(B354,Vehículos!$A$6:$D$55,3,FALSE),"LITROS &gt; TANQUE",IF(AND(H354&lt;&gt;"",N(H354)&gt;VLOOKUP(B354,Vehículos!$A$6:$D$55,4,FALSE)*(1+Vehículos!$C$3)),"CONSUMO ALTO","OK")))))</f>
        <v/>
      </c>
      <c r="J354" s="22"/>
    </row>
    <row r="355" spans="1:10" x14ac:dyDescent="0.25">
      <c r="A355" s="14"/>
      <c r="B355" s="15"/>
      <c r="C355" s="16"/>
      <c r="D355" s="13"/>
      <c r="E355" s="17"/>
      <c r="F355" s="18" t="str">
        <f t="shared" si="10"/>
        <v/>
      </c>
      <c r="G355" s="19" t="str">
        <f>IF(OR(B355="",C355=""),"",IFERROR(C355-LOOKUP(2,1/($B$5:B354=B355),$C$5:C354),""))</f>
        <v/>
      </c>
      <c r="H355" s="20" t="str">
        <f t="shared" si="11"/>
        <v/>
      </c>
      <c r="I355" s="21" t="str">
        <f>IF(B355="","",IF(ISNA(MATCH(B355,Vehículos!$A$6:$A$55,0)),"VEHÍCULO NO CARGADO",IF(AND(G355&lt;&gt;"",N(G355)&lt;0),"KM RETROCEDE",IF(D355&gt;VLOOKUP(B355,Vehículos!$A$6:$D$55,3,FALSE),"LITROS &gt; TANQUE",IF(AND(H355&lt;&gt;"",N(H355)&gt;VLOOKUP(B355,Vehículos!$A$6:$D$55,4,FALSE)*(1+Vehículos!$C$3)),"CONSUMO ALTO","OK")))))</f>
        <v/>
      </c>
      <c r="J355" s="22"/>
    </row>
    <row r="356" spans="1:10" x14ac:dyDescent="0.25">
      <c r="A356" s="14"/>
      <c r="B356" s="15"/>
      <c r="C356" s="16"/>
      <c r="D356" s="13"/>
      <c r="E356" s="17"/>
      <c r="F356" s="18" t="str">
        <f t="shared" si="10"/>
        <v/>
      </c>
      <c r="G356" s="19" t="str">
        <f>IF(OR(B356="",C356=""),"",IFERROR(C356-LOOKUP(2,1/($B$5:B355=B356),$C$5:C355),""))</f>
        <v/>
      </c>
      <c r="H356" s="20" t="str">
        <f t="shared" si="11"/>
        <v/>
      </c>
      <c r="I356" s="21" t="str">
        <f>IF(B356="","",IF(ISNA(MATCH(B356,Vehículos!$A$6:$A$55,0)),"VEHÍCULO NO CARGADO",IF(AND(G356&lt;&gt;"",N(G356)&lt;0),"KM RETROCEDE",IF(D356&gt;VLOOKUP(B356,Vehículos!$A$6:$D$55,3,FALSE),"LITROS &gt; TANQUE",IF(AND(H356&lt;&gt;"",N(H356)&gt;VLOOKUP(B356,Vehículos!$A$6:$D$55,4,FALSE)*(1+Vehículos!$C$3)),"CONSUMO ALTO","OK")))))</f>
        <v/>
      </c>
      <c r="J356" s="22"/>
    </row>
    <row r="357" spans="1:10" x14ac:dyDescent="0.25">
      <c r="A357" s="14"/>
      <c r="B357" s="15"/>
      <c r="C357" s="16"/>
      <c r="D357" s="13"/>
      <c r="E357" s="17"/>
      <c r="F357" s="18" t="str">
        <f t="shared" si="10"/>
        <v/>
      </c>
      <c r="G357" s="19" t="str">
        <f>IF(OR(B357="",C357=""),"",IFERROR(C357-LOOKUP(2,1/($B$5:B356=B357),$C$5:C356),""))</f>
        <v/>
      </c>
      <c r="H357" s="20" t="str">
        <f t="shared" si="11"/>
        <v/>
      </c>
      <c r="I357" s="21" t="str">
        <f>IF(B357="","",IF(ISNA(MATCH(B357,Vehículos!$A$6:$A$55,0)),"VEHÍCULO NO CARGADO",IF(AND(G357&lt;&gt;"",N(G357)&lt;0),"KM RETROCEDE",IF(D357&gt;VLOOKUP(B357,Vehículos!$A$6:$D$55,3,FALSE),"LITROS &gt; TANQUE",IF(AND(H357&lt;&gt;"",N(H357)&gt;VLOOKUP(B357,Vehículos!$A$6:$D$55,4,FALSE)*(1+Vehículos!$C$3)),"CONSUMO ALTO","OK")))))</f>
        <v/>
      </c>
      <c r="J357" s="22"/>
    </row>
    <row r="358" spans="1:10" x14ac:dyDescent="0.25">
      <c r="A358" s="14"/>
      <c r="B358" s="15"/>
      <c r="C358" s="16"/>
      <c r="D358" s="13"/>
      <c r="E358" s="17"/>
      <c r="F358" s="18" t="str">
        <f t="shared" si="10"/>
        <v/>
      </c>
      <c r="G358" s="19" t="str">
        <f>IF(OR(B358="",C358=""),"",IFERROR(C358-LOOKUP(2,1/($B$5:B357=B358),$C$5:C357),""))</f>
        <v/>
      </c>
      <c r="H358" s="20" t="str">
        <f t="shared" si="11"/>
        <v/>
      </c>
      <c r="I358" s="21" t="str">
        <f>IF(B358="","",IF(ISNA(MATCH(B358,Vehículos!$A$6:$A$55,0)),"VEHÍCULO NO CARGADO",IF(AND(G358&lt;&gt;"",N(G358)&lt;0),"KM RETROCEDE",IF(D358&gt;VLOOKUP(B358,Vehículos!$A$6:$D$55,3,FALSE),"LITROS &gt; TANQUE",IF(AND(H358&lt;&gt;"",N(H358)&gt;VLOOKUP(B358,Vehículos!$A$6:$D$55,4,FALSE)*(1+Vehículos!$C$3)),"CONSUMO ALTO","OK")))))</f>
        <v/>
      </c>
      <c r="J358" s="22"/>
    </row>
    <row r="359" spans="1:10" x14ac:dyDescent="0.25">
      <c r="A359" s="14"/>
      <c r="B359" s="15"/>
      <c r="C359" s="16"/>
      <c r="D359" s="13"/>
      <c r="E359" s="17"/>
      <c r="F359" s="18" t="str">
        <f t="shared" si="10"/>
        <v/>
      </c>
      <c r="G359" s="19" t="str">
        <f>IF(OR(B359="",C359=""),"",IFERROR(C359-LOOKUP(2,1/($B$5:B358=B359),$C$5:C358),""))</f>
        <v/>
      </c>
      <c r="H359" s="20" t="str">
        <f t="shared" si="11"/>
        <v/>
      </c>
      <c r="I359" s="21" t="str">
        <f>IF(B359="","",IF(ISNA(MATCH(B359,Vehículos!$A$6:$A$55,0)),"VEHÍCULO NO CARGADO",IF(AND(G359&lt;&gt;"",N(G359)&lt;0),"KM RETROCEDE",IF(D359&gt;VLOOKUP(B359,Vehículos!$A$6:$D$55,3,FALSE),"LITROS &gt; TANQUE",IF(AND(H359&lt;&gt;"",N(H359)&gt;VLOOKUP(B359,Vehículos!$A$6:$D$55,4,FALSE)*(1+Vehículos!$C$3)),"CONSUMO ALTO","OK")))))</f>
        <v/>
      </c>
      <c r="J359" s="22"/>
    </row>
    <row r="360" spans="1:10" x14ac:dyDescent="0.25">
      <c r="A360" s="14"/>
      <c r="B360" s="15"/>
      <c r="C360" s="16"/>
      <c r="D360" s="13"/>
      <c r="E360" s="17"/>
      <c r="F360" s="18" t="str">
        <f t="shared" si="10"/>
        <v/>
      </c>
      <c r="G360" s="19" t="str">
        <f>IF(OR(B360="",C360=""),"",IFERROR(C360-LOOKUP(2,1/($B$5:B359=B360),$C$5:C359),""))</f>
        <v/>
      </c>
      <c r="H360" s="20" t="str">
        <f t="shared" si="11"/>
        <v/>
      </c>
      <c r="I360" s="21" t="str">
        <f>IF(B360="","",IF(ISNA(MATCH(B360,Vehículos!$A$6:$A$55,0)),"VEHÍCULO NO CARGADO",IF(AND(G360&lt;&gt;"",N(G360)&lt;0),"KM RETROCEDE",IF(D360&gt;VLOOKUP(B360,Vehículos!$A$6:$D$55,3,FALSE),"LITROS &gt; TANQUE",IF(AND(H360&lt;&gt;"",N(H360)&gt;VLOOKUP(B360,Vehículos!$A$6:$D$55,4,FALSE)*(1+Vehículos!$C$3)),"CONSUMO ALTO","OK")))))</f>
        <v/>
      </c>
      <c r="J360" s="22"/>
    </row>
    <row r="361" spans="1:10" x14ac:dyDescent="0.25">
      <c r="A361" s="14"/>
      <c r="B361" s="15"/>
      <c r="C361" s="16"/>
      <c r="D361" s="13"/>
      <c r="E361" s="17"/>
      <c r="F361" s="18" t="str">
        <f t="shared" si="10"/>
        <v/>
      </c>
      <c r="G361" s="19" t="str">
        <f>IF(OR(B361="",C361=""),"",IFERROR(C361-LOOKUP(2,1/($B$5:B360=B361),$C$5:C360),""))</f>
        <v/>
      </c>
      <c r="H361" s="20" t="str">
        <f t="shared" si="11"/>
        <v/>
      </c>
      <c r="I361" s="21" t="str">
        <f>IF(B361="","",IF(ISNA(MATCH(B361,Vehículos!$A$6:$A$55,0)),"VEHÍCULO NO CARGADO",IF(AND(G361&lt;&gt;"",N(G361)&lt;0),"KM RETROCEDE",IF(D361&gt;VLOOKUP(B361,Vehículos!$A$6:$D$55,3,FALSE),"LITROS &gt; TANQUE",IF(AND(H361&lt;&gt;"",N(H361)&gt;VLOOKUP(B361,Vehículos!$A$6:$D$55,4,FALSE)*(1+Vehículos!$C$3)),"CONSUMO ALTO","OK")))))</f>
        <v/>
      </c>
      <c r="J361" s="22"/>
    </row>
    <row r="362" spans="1:10" x14ac:dyDescent="0.25">
      <c r="A362" s="14"/>
      <c r="B362" s="15"/>
      <c r="C362" s="16"/>
      <c r="D362" s="13"/>
      <c r="E362" s="17"/>
      <c r="F362" s="18" t="str">
        <f t="shared" si="10"/>
        <v/>
      </c>
      <c r="G362" s="19" t="str">
        <f>IF(OR(B362="",C362=""),"",IFERROR(C362-LOOKUP(2,1/($B$5:B361=B362),$C$5:C361),""))</f>
        <v/>
      </c>
      <c r="H362" s="20" t="str">
        <f t="shared" si="11"/>
        <v/>
      </c>
      <c r="I362" s="21" t="str">
        <f>IF(B362="","",IF(ISNA(MATCH(B362,Vehículos!$A$6:$A$55,0)),"VEHÍCULO NO CARGADO",IF(AND(G362&lt;&gt;"",N(G362)&lt;0),"KM RETROCEDE",IF(D362&gt;VLOOKUP(B362,Vehículos!$A$6:$D$55,3,FALSE),"LITROS &gt; TANQUE",IF(AND(H362&lt;&gt;"",N(H362)&gt;VLOOKUP(B362,Vehículos!$A$6:$D$55,4,FALSE)*(1+Vehículos!$C$3)),"CONSUMO ALTO","OK")))))</f>
        <v/>
      </c>
      <c r="J362" s="22"/>
    </row>
    <row r="363" spans="1:10" x14ac:dyDescent="0.25">
      <c r="A363" s="14"/>
      <c r="B363" s="15"/>
      <c r="C363" s="16"/>
      <c r="D363" s="13"/>
      <c r="E363" s="17"/>
      <c r="F363" s="18" t="str">
        <f t="shared" si="10"/>
        <v/>
      </c>
      <c r="G363" s="19" t="str">
        <f>IF(OR(B363="",C363=""),"",IFERROR(C363-LOOKUP(2,1/($B$5:B362=B363),$C$5:C362),""))</f>
        <v/>
      </c>
      <c r="H363" s="20" t="str">
        <f t="shared" si="11"/>
        <v/>
      </c>
      <c r="I363" s="21" t="str">
        <f>IF(B363="","",IF(ISNA(MATCH(B363,Vehículos!$A$6:$A$55,0)),"VEHÍCULO NO CARGADO",IF(AND(G363&lt;&gt;"",N(G363)&lt;0),"KM RETROCEDE",IF(D363&gt;VLOOKUP(B363,Vehículos!$A$6:$D$55,3,FALSE),"LITROS &gt; TANQUE",IF(AND(H363&lt;&gt;"",N(H363)&gt;VLOOKUP(B363,Vehículos!$A$6:$D$55,4,FALSE)*(1+Vehículos!$C$3)),"CONSUMO ALTO","OK")))))</f>
        <v/>
      </c>
      <c r="J363" s="22"/>
    </row>
    <row r="364" spans="1:10" x14ac:dyDescent="0.25">
      <c r="A364" s="14"/>
      <c r="B364" s="15"/>
      <c r="C364" s="16"/>
      <c r="D364" s="13"/>
      <c r="E364" s="17"/>
      <c r="F364" s="18" t="str">
        <f t="shared" si="10"/>
        <v/>
      </c>
      <c r="G364" s="19" t="str">
        <f>IF(OR(B364="",C364=""),"",IFERROR(C364-LOOKUP(2,1/($B$5:B363=B364),$C$5:C363),""))</f>
        <v/>
      </c>
      <c r="H364" s="20" t="str">
        <f t="shared" si="11"/>
        <v/>
      </c>
      <c r="I364" s="21" t="str">
        <f>IF(B364="","",IF(ISNA(MATCH(B364,Vehículos!$A$6:$A$55,0)),"VEHÍCULO NO CARGADO",IF(AND(G364&lt;&gt;"",N(G364)&lt;0),"KM RETROCEDE",IF(D364&gt;VLOOKUP(B364,Vehículos!$A$6:$D$55,3,FALSE),"LITROS &gt; TANQUE",IF(AND(H364&lt;&gt;"",N(H364)&gt;VLOOKUP(B364,Vehículos!$A$6:$D$55,4,FALSE)*(1+Vehículos!$C$3)),"CONSUMO ALTO","OK")))))</f>
        <v/>
      </c>
      <c r="J364" s="22"/>
    </row>
    <row r="365" spans="1:10" x14ac:dyDescent="0.25">
      <c r="A365" s="14"/>
      <c r="B365" s="15"/>
      <c r="C365" s="16"/>
      <c r="D365" s="13"/>
      <c r="E365" s="17"/>
      <c r="F365" s="18" t="str">
        <f t="shared" si="10"/>
        <v/>
      </c>
      <c r="G365" s="19" t="str">
        <f>IF(OR(B365="",C365=""),"",IFERROR(C365-LOOKUP(2,1/($B$5:B364=B365),$C$5:C364),""))</f>
        <v/>
      </c>
      <c r="H365" s="20" t="str">
        <f t="shared" si="11"/>
        <v/>
      </c>
      <c r="I365" s="21" t="str">
        <f>IF(B365="","",IF(ISNA(MATCH(B365,Vehículos!$A$6:$A$55,0)),"VEHÍCULO NO CARGADO",IF(AND(G365&lt;&gt;"",N(G365)&lt;0),"KM RETROCEDE",IF(D365&gt;VLOOKUP(B365,Vehículos!$A$6:$D$55,3,FALSE),"LITROS &gt; TANQUE",IF(AND(H365&lt;&gt;"",N(H365)&gt;VLOOKUP(B365,Vehículos!$A$6:$D$55,4,FALSE)*(1+Vehículos!$C$3)),"CONSUMO ALTO","OK")))))</f>
        <v/>
      </c>
      <c r="J365" s="22"/>
    </row>
    <row r="366" spans="1:10" x14ac:dyDescent="0.25">
      <c r="A366" s="14"/>
      <c r="B366" s="15"/>
      <c r="C366" s="16"/>
      <c r="D366" s="13"/>
      <c r="E366" s="17"/>
      <c r="F366" s="18" t="str">
        <f t="shared" si="10"/>
        <v/>
      </c>
      <c r="G366" s="19" t="str">
        <f>IF(OR(B366="",C366=""),"",IFERROR(C366-LOOKUP(2,1/($B$5:B365=B366),$C$5:C365),""))</f>
        <v/>
      </c>
      <c r="H366" s="20" t="str">
        <f t="shared" si="11"/>
        <v/>
      </c>
      <c r="I366" s="21" t="str">
        <f>IF(B366="","",IF(ISNA(MATCH(B366,Vehículos!$A$6:$A$55,0)),"VEHÍCULO NO CARGADO",IF(AND(G366&lt;&gt;"",N(G366)&lt;0),"KM RETROCEDE",IF(D366&gt;VLOOKUP(B366,Vehículos!$A$6:$D$55,3,FALSE),"LITROS &gt; TANQUE",IF(AND(H366&lt;&gt;"",N(H366)&gt;VLOOKUP(B366,Vehículos!$A$6:$D$55,4,FALSE)*(1+Vehículos!$C$3)),"CONSUMO ALTO","OK")))))</f>
        <v/>
      </c>
      <c r="J366" s="22"/>
    </row>
    <row r="367" spans="1:10" x14ac:dyDescent="0.25">
      <c r="A367" s="14"/>
      <c r="B367" s="15"/>
      <c r="C367" s="16"/>
      <c r="D367" s="13"/>
      <c r="E367" s="17"/>
      <c r="F367" s="18" t="str">
        <f t="shared" si="10"/>
        <v/>
      </c>
      <c r="G367" s="19" t="str">
        <f>IF(OR(B367="",C367=""),"",IFERROR(C367-LOOKUP(2,1/($B$5:B366=B367),$C$5:C366),""))</f>
        <v/>
      </c>
      <c r="H367" s="20" t="str">
        <f t="shared" si="11"/>
        <v/>
      </c>
      <c r="I367" s="21" t="str">
        <f>IF(B367="","",IF(ISNA(MATCH(B367,Vehículos!$A$6:$A$55,0)),"VEHÍCULO NO CARGADO",IF(AND(G367&lt;&gt;"",N(G367)&lt;0),"KM RETROCEDE",IF(D367&gt;VLOOKUP(B367,Vehículos!$A$6:$D$55,3,FALSE),"LITROS &gt; TANQUE",IF(AND(H367&lt;&gt;"",N(H367)&gt;VLOOKUP(B367,Vehículos!$A$6:$D$55,4,FALSE)*(1+Vehículos!$C$3)),"CONSUMO ALTO","OK")))))</f>
        <v/>
      </c>
      <c r="J367" s="22"/>
    </row>
    <row r="368" spans="1:10" x14ac:dyDescent="0.25">
      <c r="A368" s="14"/>
      <c r="B368" s="15"/>
      <c r="C368" s="16"/>
      <c r="D368" s="13"/>
      <c r="E368" s="17"/>
      <c r="F368" s="18" t="str">
        <f t="shared" si="10"/>
        <v/>
      </c>
      <c r="G368" s="19" t="str">
        <f>IF(OR(B368="",C368=""),"",IFERROR(C368-LOOKUP(2,1/($B$5:B367=B368),$C$5:C367),""))</f>
        <v/>
      </c>
      <c r="H368" s="20" t="str">
        <f t="shared" si="11"/>
        <v/>
      </c>
      <c r="I368" s="21" t="str">
        <f>IF(B368="","",IF(ISNA(MATCH(B368,Vehículos!$A$6:$A$55,0)),"VEHÍCULO NO CARGADO",IF(AND(G368&lt;&gt;"",N(G368)&lt;0),"KM RETROCEDE",IF(D368&gt;VLOOKUP(B368,Vehículos!$A$6:$D$55,3,FALSE),"LITROS &gt; TANQUE",IF(AND(H368&lt;&gt;"",N(H368)&gt;VLOOKUP(B368,Vehículos!$A$6:$D$55,4,FALSE)*(1+Vehículos!$C$3)),"CONSUMO ALTO","OK")))))</f>
        <v/>
      </c>
      <c r="J368" s="22"/>
    </row>
    <row r="369" spans="1:10" x14ac:dyDescent="0.25">
      <c r="A369" s="14"/>
      <c r="B369" s="15"/>
      <c r="C369" s="16"/>
      <c r="D369" s="13"/>
      <c r="E369" s="17"/>
      <c r="F369" s="18" t="str">
        <f t="shared" si="10"/>
        <v/>
      </c>
      <c r="G369" s="19" t="str">
        <f>IF(OR(B369="",C369=""),"",IFERROR(C369-LOOKUP(2,1/($B$5:B368=B369),$C$5:C368),""))</f>
        <v/>
      </c>
      <c r="H369" s="20" t="str">
        <f t="shared" si="11"/>
        <v/>
      </c>
      <c r="I369" s="21" t="str">
        <f>IF(B369="","",IF(ISNA(MATCH(B369,Vehículos!$A$6:$A$55,0)),"VEHÍCULO NO CARGADO",IF(AND(G369&lt;&gt;"",N(G369)&lt;0),"KM RETROCEDE",IF(D369&gt;VLOOKUP(B369,Vehículos!$A$6:$D$55,3,FALSE),"LITROS &gt; TANQUE",IF(AND(H369&lt;&gt;"",N(H369)&gt;VLOOKUP(B369,Vehículos!$A$6:$D$55,4,FALSE)*(1+Vehículos!$C$3)),"CONSUMO ALTO","OK")))))</f>
        <v/>
      </c>
      <c r="J369" s="22"/>
    </row>
    <row r="370" spans="1:10" x14ac:dyDescent="0.25">
      <c r="A370" s="14"/>
      <c r="B370" s="15"/>
      <c r="C370" s="16"/>
      <c r="D370" s="13"/>
      <c r="E370" s="17"/>
      <c r="F370" s="18" t="str">
        <f t="shared" si="10"/>
        <v/>
      </c>
      <c r="G370" s="19" t="str">
        <f>IF(OR(B370="",C370=""),"",IFERROR(C370-LOOKUP(2,1/($B$5:B369=B370),$C$5:C369),""))</f>
        <v/>
      </c>
      <c r="H370" s="20" t="str">
        <f t="shared" si="11"/>
        <v/>
      </c>
      <c r="I370" s="21" t="str">
        <f>IF(B370="","",IF(ISNA(MATCH(B370,Vehículos!$A$6:$A$55,0)),"VEHÍCULO NO CARGADO",IF(AND(G370&lt;&gt;"",N(G370)&lt;0),"KM RETROCEDE",IF(D370&gt;VLOOKUP(B370,Vehículos!$A$6:$D$55,3,FALSE),"LITROS &gt; TANQUE",IF(AND(H370&lt;&gt;"",N(H370)&gt;VLOOKUP(B370,Vehículos!$A$6:$D$55,4,FALSE)*(1+Vehículos!$C$3)),"CONSUMO ALTO","OK")))))</f>
        <v/>
      </c>
      <c r="J370" s="22"/>
    </row>
    <row r="371" spans="1:10" x14ac:dyDescent="0.25">
      <c r="A371" s="14"/>
      <c r="B371" s="15"/>
      <c r="C371" s="16"/>
      <c r="D371" s="13"/>
      <c r="E371" s="17"/>
      <c r="F371" s="18" t="str">
        <f t="shared" si="10"/>
        <v/>
      </c>
      <c r="G371" s="19" t="str">
        <f>IF(OR(B371="",C371=""),"",IFERROR(C371-LOOKUP(2,1/($B$5:B370=B371),$C$5:C370),""))</f>
        <v/>
      </c>
      <c r="H371" s="20" t="str">
        <f t="shared" si="11"/>
        <v/>
      </c>
      <c r="I371" s="21" t="str">
        <f>IF(B371="","",IF(ISNA(MATCH(B371,Vehículos!$A$6:$A$55,0)),"VEHÍCULO NO CARGADO",IF(AND(G371&lt;&gt;"",N(G371)&lt;0),"KM RETROCEDE",IF(D371&gt;VLOOKUP(B371,Vehículos!$A$6:$D$55,3,FALSE),"LITROS &gt; TANQUE",IF(AND(H371&lt;&gt;"",N(H371)&gt;VLOOKUP(B371,Vehículos!$A$6:$D$55,4,FALSE)*(1+Vehículos!$C$3)),"CONSUMO ALTO","OK")))))</f>
        <v/>
      </c>
      <c r="J371" s="22"/>
    </row>
    <row r="372" spans="1:10" x14ac:dyDescent="0.25">
      <c r="A372" s="14"/>
      <c r="B372" s="15"/>
      <c r="C372" s="16"/>
      <c r="D372" s="13"/>
      <c r="E372" s="17"/>
      <c r="F372" s="18" t="str">
        <f t="shared" si="10"/>
        <v/>
      </c>
      <c r="G372" s="19" t="str">
        <f>IF(OR(B372="",C372=""),"",IFERROR(C372-LOOKUP(2,1/($B$5:B371=B372),$C$5:C371),""))</f>
        <v/>
      </c>
      <c r="H372" s="20" t="str">
        <f t="shared" si="11"/>
        <v/>
      </c>
      <c r="I372" s="21" t="str">
        <f>IF(B372="","",IF(ISNA(MATCH(B372,Vehículos!$A$6:$A$55,0)),"VEHÍCULO NO CARGADO",IF(AND(G372&lt;&gt;"",N(G372)&lt;0),"KM RETROCEDE",IF(D372&gt;VLOOKUP(B372,Vehículos!$A$6:$D$55,3,FALSE),"LITROS &gt; TANQUE",IF(AND(H372&lt;&gt;"",N(H372)&gt;VLOOKUP(B372,Vehículos!$A$6:$D$55,4,FALSE)*(1+Vehículos!$C$3)),"CONSUMO ALTO","OK")))))</f>
        <v/>
      </c>
      <c r="J372" s="22"/>
    </row>
    <row r="373" spans="1:10" x14ac:dyDescent="0.25">
      <c r="A373" s="14"/>
      <c r="B373" s="15"/>
      <c r="C373" s="16"/>
      <c r="D373" s="13"/>
      <c r="E373" s="17"/>
      <c r="F373" s="18" t="str">
        <f t="shared" si="10"/>
        <v/>
      </c>
      <c r="G373" s="19" t="str">
        <f>IF(OR(B373="",C373=""),"",IFERROR(C373-LOOKUP(2,1/($B$5:B372=B373),$C$5:C372),""))</f>
        <v/>
      </c>
      <c r="H373" s="20" t="str">
        <f t="shared" si="11"/>
        <v/>
      </c>
      <c r="I373" s="21" t="str">
        <f>IF(B373="","",IF(ISNA(MATCH(B373,Vehículos!$A$6:$A$55,0)),"VEHÍCULO NO CARGADO",IF(AND(G373&lt;&gt;"",N(G373)&lt;0),"KM RETROCEDE",IF(D373&gt;VLOOKUP(B373,Vehículos!$A$6:$D$55,3,FALSE),"LITROS &gt; TANQUE",IF(AND(H373&lt;&gt;"",N(H373)&gt;VLOOKUP(B373,Vehículos!$A$6:$D$55,4,FALSE)*(1+Vehículos!$C$3)),"CONSUMO ALTO","OK")))))</f>
        <v/>
      </c>
      <c r="J373" s="22"/>
    </row>
    <row r="374" spans="1:10" x14ac:dyDescent="0.25">
      <c r="A374" s="14"/>
      <c r="B374" s="15"/>
      <c r="C374" s="16"/>
      <c r="D374" s="13"/>
      <c r="E374" s="17"/>
      <c r="F374" s="18" t="str">
        <f t="shared" si="10"/>
        <v/>
      </c>
      <c r="G374" s="19" t="str">
        <f>IF(OR(B374="",C374=""),"",IFERROR(C374-LOOKUP(2,1/($B$5:B373=B374),$C$5:C373),""))</f>
        <v/>
      </c>
      <c r="H374" s="20" t="str">
        <f t="shared" si="11"/>
        <v/>
      </c>
      <c r="I374" s="21" t="str">
        <f>IF(B374="","",IF(ISNA(MATCH(B374,Vehículos!$A$6:$A$55,0)),"VEHÍCULO NO CARGADO",IF(AND(G374&lt;&gt;"",N(G374)&lt;0),"KM RETROCEDE",IF(D374&gt;VLOOKUP(B374,Vehículos!$A$6:$D$55,3,FALSE),"LITROS &gt; TANQUE",IF(AND(H374&lt;&gt;"",N(H374)&gt;VLOOKUP(B374,Vehículos!$A$6:$D$55,4,FALSE)*(1+Vehículos!$C$3)),"CONSUMO ALTO","OK")))))</f>
        <v/>
      </c>
      <c r="J374" s="22"/>
    </row>
    <row r="375" spans="1:10" x14ac:dyDescent="0.25">
      <c r="A375" s="14"/>
      <c r="B375" s="15"/>
      <c r="C375" s="16"/>
      <c r="D375" s="13"/>
      <c r="E375" s="17"/>
      <c r="F375" s="18" t="str">
        <f t="shared" si="10"/>
        <v/>
      </c>
      <c r="G375" s="19" t="str">
        <f>IF(OR(B375="",C375=""),"",IFERROR(C375-LOOKUP(2,1/($B$5:B374=B375),$C$5:C374),""))</f>
        <v/>
      </c>
      <c r="H375" s="20" t="str">
        <f t="shared" si="11"/>
        <v/>
      </c>
      <c r="I375" s="21" t="str">
        <f>IF(B375="","",IF(ISNA(MATCH(B375,Vehículos!$A$6:$A$55,0)),"VEHÍCULO NO CARGADO",IF(AND(G375&lt;&gt;"",N(G375)&lt;0),"KM RETROCEDE",IF(D375&gt;VLOOKUP(B375,Vehículos!$A$6:$D$55,3,FALSE),"LITROS &gt; TANQUE",IF(AND(H375&lt;&gt;"",N(H375)&gt;VLOOKUP(B375,Vehículos!$A$6:$D$55,4,FALSE)*(1+Vehículos!$C$3)),"CONSUMO ALTO","OK")))))</f>
        <v/>
      </c>
      <c r="J375" s="22"/>
    </row>
    <row r="376" spans="1:10" x14ac:dyDescent="0.25">
      <c r="A376" s="14"/>
      <c r="B376" s="15"/>
      <c r="C376" s="16"/>
      <c r="D376" s="13"/>
      <c r="E376" s="17"/>
      <c r="F376" s="18" t="str">
        <f t="shared" si="10"/>
        <v/>
      </c>
      <c r="G376" s="19" t="str">
        <f>IF(OR(B376="",C376=""),"",IFERROR(C376-LOOKUP(2,1/($B$5:B375=B376),$C$5:C375),""))</f>
        <v/>
      </c>
      <c r="H376" s="20" t="str">
        <f t="shared" si="11"/>
        <v/>
      </c>
      <c r="I376" s="21" t="str">
        <f>IF(B376="","",IF(ISNA(MATCH(B376,Vehículos!$A$6:$A$55,0)),"VEHÍCULO NO CARGADO",IF(AND(G376&lt;&gt;"",N(G376)&lt;0),"KM RETROCEDE",IF(D376&gt;VLOOKUP(B376,Vehículos!$A$6:$D$55,3,FALSE),"LITROS &gt; TANQUE",IF(AND(H376&lt;&gt;"",N(H376)&gt;VLOOKUP(B376,Vehículos!$A$6:$D$55,4,FALSE)*(1+Vehículos!$C$3)),"CONSUMO ALTO","OK")))))</f>
        <v/>
      </c>
      <c r="J376" s="22"/>
    </row>
    <row r="377" spans="1:10" x14ac:dyDescent="0.25">
      <c r="A377" s="14"/>
      <c r="B377" s="15"/>
      <c r="C377" s="16"/>
      <c r="D377" s="13"/>
      <c r="E377" s="17"/>
      <c r="F377" s="18" t="str">
        <f t="shared" si="10"/>
        <v/>
      </c>
      <c r="G377" s="19" t="str">
        <f>IF(OR(B377="",C377=""),"",IFERROR(C377-LOOKUP(2,1/($B$5:B376=B377),$C$5:C376),""))</f>
        <v/>
      </c>
      <c r="H377" s="20" t="str">
        <f t="shared" si="11"/>
        <v/>
      </c>
      <c r="I377" s="21" t="str">
        <f>IF(B377="","",IF(ISNA(MATCH(B377,Vehículos!$A$6:$A$55,0)),"VEHÍCULO NO CARGADO",IF(AND(G377&lt;&gt;"",N(G377)&lt;0),"KM RETROCEDE",IF(D377&gt;VLOOKUP(B377,Vehículos!$A$6:$D$55,3,FALSE),"LITROS &gt; TANQUE",IF(AND(H377&lt;&gt;"",N(H377)&gt;VLOOKUP(B377,Vehículos!$A$6:$D$55,4,FALSE)*(1+Vehículos!$C$3)),"CONSUMO ALTO","OK")))))</f>
        <v/>
      </c>
      <c r="J377" s="22"/>
    </row>
    <row r="378" spans="1:10" x14ac:dyDescent="0.25">
      <c r="A378" s="14"/>
      <c r="B378" s="15"/>
      <c r="C378" s="16"/>
      <c r="D378" s="13"/>
      <c r="E378" s="17"/>
      <c r="F378" s="18" t="str">
        <f t="shared" si="10"/>
        <v/>
      </c>
      <c r="G378" s="19" t="str">
        <f>IF(OR(B378="",C378=""),"",IFERROR(C378-LOOKUP(2,1/($B$5:B377=B378),$C$5:C377),""))</f>
        <v/>
      </c>
      <c r="H378" s="20" t="str">
        <f t="shared" si="11"/>
        <v/>
      </c>
      <c r="I378" s="21" t="str">
        <f>IF(B378="","",IF(ISNA(MATCH(B378,Vehículos!$A$6:$A$55,0)),"VEHÍCULO NO CARGADO",IF(AND(G378&lt;&gt;"",N(G378)&lt;0),"KM RETROCEDE",IF(D378&gt;VLOOKUP(B378,Vehículos!$A$6:$D$55,3,FALSE),"LITROS &gt; TANQUE",IF(AND(H378&lt;&gt;"",N(H378)&gt;VLOOKUP(B378,Vehículos!$A$6:$D$55,4,FALSE)*(1+Vehículos!$C$3)),"CONSUMO ALTO","OK")))))</f>
        <v/>
      </c>
      <c r="J378" s="22"/>
    </row>
    <row r="379" spans="1:10" x14ac:dyDescent="0.25">
      <c r="A379" s="14"/>
      <c r="B379" s="15"/>
      <c r="C379" s="16"/>
      <c r="D379" s="13"/>
      <c r="E379" s="17"/>
      <c r="F379" s="18" t="str">
        <f t="shared" si="10"/>
        <v/>
      </c>
      <c r="G379" s="19" t="str">
        <f>IF(OR(B379="",C379=""),"",IFERROR(C379-LOOKUP(2,1/($B$5:B378=B379),$C$5:C378),""))</f>
        <v/>
      </c>
      <c r="H379" s="20" t="str">
        <f t="shared" si="11"/>
        <v/>
      </c>
      <c r="I379" s="21" t="str">
        <f>IF(B379="","",IF(ISNA(MATCH(B379,Vehículos!$A$6:$A$55,0)),"VEHÍCULO NO CARGADO",IF(AND(G379&lt;&gt;"",N(G379)&lt;0),"KM RETROCEDE",IF(D379&gt;VLOOKUP(B379,Vehículos!$A$6:$D$55,3,FALSE),"LITROS &gt; TANQUE",IF(AND(H379&lt;&gt;"",N(H379)&gt;VLOOKUP(B379,Vehículos!$A$6:$D$55,4,FALSE)*(1+Vehículos!$C$3)),"CONSUMO ALTO","OK")))))</f>
        <v/>
      </c>
      <c r="J379" s="22"/>
    </row>
    <row r="380" spans="1:10" x14ac:dyDescent="0.25">
      <c r="A380" s="14"/>
      <c r="B380" s="15"/>
      <c r="C380" s="16"/>
      <c r="D380" s="13"/>
      <c r="E380" s="17"/>
      <c r="F380" s="18" t="str">
        <f t="shared" si="10"/>
        <v/>
      </c>
      <c r="G380" s="19" t="str">
        <f>IF(OR(B380="",C380=""),"",IFERROR(C380-LOOKUP(2,1/($B$5:B379=B380),$C$5:C379),""))</f>
        <v/>
      </c>
      <c r="H380" s="20" t="str">
        <f t="shared" si="11"/>
        <v/>
      </c>
      <c r="I380" s="21" t="str">
        <f>IF(B380="","",IF(ISNA(MATCH(B380,Vehículos!$A$6:$A$55,0)),"VEHÍCULO NO CARGADO",IF(AND(G380&lt;&gt;"",N(G380)&lt;0),"KM RETROCEDE",IF(D380&gt;VLOOKUP(B380,Vehículos!$A$6:$D$55,3,FALSE),"LITROS &gt; TANQUE",IF(AND(H380&lt;&gt;"",N(H380)&gt;VLOOKUP(B380,Vehículos!$A$6:$D$55,4,FALSE)*(1+Vehículos!$C$3)),"CONSUMO ALTO","OK")))))</f>
        <v/>
      </c>
      <c r="J380" s="22"/>
    </row>
    <row r="381" spans="1:10" x14ac:dyDescent="0.25">
      <c r="A381" s="14"/>
      <c r="B381" s="15"/>
      <c r="C381" s="16"/>
      <c r="D381" s="13"/>
      <c r="E381" s="17"/>
      <c r="F381" s="18" t="str">
        <f t="shared" si="10"/>
        <v/>
      </c>
      <c r="G381" s="19" t="str">
        <f>IF(OR(B381="",C381=""),"",IFERROR(C381-LOOKUP(2,1/($B$5:B380=B381),$C$5:C380),""))</f>
        <v/>
      </c>
      <c r="H381" s="20" t="str">
        <f t="shared" si="11"/>
        <v/>
      </c>
      <c r="I381" s="21" t="str">
        <f>IF(B381="","",IF(ISNA(MATCH(B381,Vehículos!$A$6:$A$55,0)),"VEHÍCULO NO CARGADO",IF(AND(G381&lt;&gt;"",N(G381)&lt;0),"KM RETROCEDE",IF(D381&gt;VLOOKUP(B381,Vehículos!$A$6:$D$55,3,FALSE),"LITROS &gt; TANQUE",IF(AND(H381&lt;&gt;"",N(H381)&gt;VLOOKUP(B381,Vehículos!$A$6:$D$55,4,FALSE)*(1+Vehículos!$C$3)),"CONSUMO ALTO","OK")))))</f>
        <v/>
      </c>
      <c r="J381" s="22"/>
    </row>
    <row r="382" spans="1:10" x14ac:dyDescent="0.25">
      <c r="A382" s="14"/>
      <c r="B382" s="15"/>
      <c r="C382" s="16"/>
      <c r="D382" s="13"/>
      <c r="E382" s="17"/>
      <c r="F382" s="18" t="str">
        <f t="shared" si="10"/>
        <v/>
      </c>
      <c r="G382" s="19" t="str">
        <f>IF(OR(B382="",C382=""),"",IFERROR(C382-LOOKUP(2,1/($B$5:B381=B382),$C$5:C381),""))</f>
        <v/>
      </c>
      <c r="H382" s="20" t="str">
        <f t="shared" si="11"/>
        <v/>
      </c>
      <c r="I382" s="21" t="str">
        <f>IF(B382="","",IF(ISNA(MATCH(B382,Vehículos!$A$6:$A$55,0)),"VEHÍCULO NO CARGADO",IF(AND(G382&lt;&gt;"",N(G382)&lt;0),"KM RETROCEDE",IF(D382&gt;VLOOKUP(B382,Vehículos!$A$6:$D$55,3,FALSE),"LITROS &gt; TANQUE",IF(AND(H382&lt;&gt;"",N(H382)&gt;VLOOKUP(B382,Vehículos!$A$6:$D$55,4,FALSE)*(1+Vehículos!$C$3)),"CONSUMO ALTO","OK")))))</f>
        <v/>
      </c>
      <c r="J382" s="22"/>
    </row>
    <row r="383" spans="1:10" x14ac:dyDescent="0.25">
      <c r="A383" s="14"/>
      <c r="B383" s="15"/>
      <c r="C383" s="16"/>
      <c r="D383" s="13"/>
      <c r="E383" s="17"/>
      <c r="F383" s="18" t="str">
        <f t="shared" si="10"/>
        <v/>
      </c>
      <c r="G383" s="19" t="str">
        <f>IF(OR(B383="",C383=""),"",IFERROR(C383-LOOKUP(2,1/($B$5:B382=B383),$C$5:C382),""))</f>
        <v/>
      </c>
      <c r="H383" s="20" t="str">
        <f t="shared" si="11"/>
        <v/>
      </c>
      <c r="I383" s="21" t="str">
        <f>IF(B383="","",IF(ISNA(MATCH(B383,Vehículos!$A$6:$A$55,0)),"VEHÍCULO NO CARGADO",IF(AND(G383&lt;&gt;"",N(G383)&lt;0),"KM RETROCEDE",IF(D383&gt;VLOOKUP(B383,Vehículos!$A$6:$D$55,3,FALSE),"LITROS &gt; TANQUE",IF(AND(H383&lt;&gt;"",N(H383)&gt;VLOOKUP(B383,Vehículos!$A$6:$D$55,4,FALSE)*(1+Vehículos!$C$3)),"CONSUMO ALTO","OK")))))</f>
        <v/>
      </c>
      <c r="J383" s="22"/>
    </row>
    <row r="384" spans="1:10" x14ac:dyDescent="0.25">
      <c r="A384" s="14"/>
      <c r="B384" s="15"/>
      <c r="C384" s="16"/>
      <c r="D384" s="13"/>
      <c r="E384" s="17"/>
      <c r="F384" s="18" t="str">
        <f t="shared" si="10"/>
        <v/>
      </c>
      <c r="G384" s="19" t="str">
        <f>IF(OR(B384="",C384=""),"",IFERROR(C384-LOOKUP(2,1/($B$5:B383=B384),$C$5:C383),""))</f>
        <v/>
      </c>
      <c r="H384" s="20" t="str">
        <f t="shared" si="11"/>
        <v/>
      </c>
      <c r="I384" s="21" t="str">
        <f>IF(B384="","",IF(ISNA(MATCH(B384,Vehículos!$A$6:$A$55,0)),"VEHÍCULO NO CARGADO",IF(AND(G384&lt;&gt;"",N(G384)&lt;0),"KM RETROCEDE",IF(D384&gt;VLOOKUP(B384,Vehículos!$A$6:$D$55,3,FALSE),"LITROS &gt; TANQUE",IF(AND(H384&lt;&gt;"",N(H384)&gt;VLOOKUP(B384,Vehículos!$A$6:$D$55,4,FALSE)*(1+Vehículos!$C$3)),"CONSUMO ALTO","OK")))))</f>
        <v/>
      </c>
      <c r="J384" s="22"/>
    </row>
    <row r="385" spans="1:10" x14ac:dyDescent="0.25">
      <c r="A385" s="14"/>
      <c r="B385" s="15"/>
      <c r="C385" s="16"/>
      <c r="D385" s="13"/>
      <c r="E385" s="17"/>
      <c r="F385" s="18" t="str">
        <f t="shared" si="10"/>
        <v/>
      </c>
      <c r="G385" s="19" t="str">
        <f>IF(OR(B385="",C385=""),"",IFERROR(C385-LOOKUP(2,1/($B$5:B384=B385),$C$5:C384),""))</f>
        <v/>
      </c>
      <c r="H385" s="20" t="str">
        <f t="shared" si="11"/>
        <v/>
      </c>
      <c r="I385" s="21" t="str">
        <f>IF(B385="","",IF(ISNA(MATCH(B385,Vehículos!$A$6:$A$55,0)),"VEHÍCULO NO CARGADO",IF(AND(G385&lt;&gt;"",N(G385)&lt;0),"KM RETROCEDE",IF(D385&gt;VLOOKUP(B385,Vehículos!$A$6:$D$55,3,FALSE),"LITROS &gt; TANQUE",IF(AND(H385&lt;&gt;"",N(H385)&gt;VLOOKUP(B385,Vehículos!$A$6:$D$55,4,FALSE)*(1+Vehículos!$C$3)),"CONSUMO ALTO","OK")))))</f>
        <v/>
      </c>
      <c r="J385" s="22"/>
    </row>
    <row r="386" spans="1:10" x14ac:dyDescent="0.25">
      <c r="A386" s="14"/>
      <c r="B386" s="15"/>
      <c r="C386" s="16"/>
      <c r="D386" s="13"/>
      <c r="E386" s="17"/>
      <c r="F386" s="18" t="str">
        <f t="shared" si="10"/>
        <v/>
      </c>
      <c r="G386" s="19" t="str">
        <f>IF(OR(B386="",C386=""),"",IFERROR(C386-LOOKUP(2,1/($B$5:B385=B386),$C$5:C385),""))</f>
        <v/>
      </c>
      <c r="H386" s="20" t="str">
        <f t="shared" si="11"/>
        <v/>
      </c>
      <c r="I386" s="21" t="str">
        <f>IF(B386="","",IF(ISNA(MATCH(B386,Vehículos!$A$6:$A$55,0)),"VEHÍCULO NO CARGADO",IF(AND(G386&lt;&gt;"",N(G386)&lt;0),"KM RETROCEDE",IF(D386&gt;VLOOKUP(B386,Vehículos!$A$6:$D$55,3,FALSE),"LITROS &gt; TANQUE",IF(AND(H386&lt;&gt;"",N(H386)&gt;VLOOKUP(B386,Vehículos!$A$6:$D$55,4,FALSE)*(1+Vehículos!$C$3)),"CONSUMO ALTO","OK")))))</f>
        <v/>
      </c>
      <c r="J386" s="22"/>
    </row>
    <row r="387" spans="1:10" x14ac:dyDescent="0.25">
      <c r="A387" s="14"/>
      <c r="B387" s="15"/>
      <c r="C387" s="16"/>
      <c r="D387" s="13"/>
      <c r="E387" s="17"/>
      <c r="F387" s="18" t="str">
        <f t="shared" si="10"/>
        <v/>
      </c>
      <c r="G387" s="19" t="str">
        <f>IF(OR(B387="",C387=""),"",IFERROR(C387-LOOKUP(2,1/($B$5:B386=B387),$C$5:C386),""))</f>
        <v/>
      </c>
      <c r="H387" s="20" t="str">
        <f t="shared" si="11"/>
        <v/>
      </c>
      <c r="I387" s="21" t="str">
        <f>IF(B387="","",IF(ISNA(MATCH(B387,Vehículos!$A$6:$A$55,0)),"VEHÍCULO NO CARGADO",IF(AND(G387&lt;&gt;"",N(G387)&lt;0),"KM RETROCEDE",IF(D387&gt;VLOOKUP(B387,Vehículos!$A$6:$D$55,3,FALSE),"LITROS &gt; TANQUE",IF(AND(H387&lt;&gt;"",N(H387)&gt;VLOOKUP(B387,Vehículos!$A$6:$D$55,4,FALSE)*(1+Vehículos!$C$3)),"CONSUMO ALTO","OK")))))</f>
        <v/>
      </c>
      <c r="J387" s="22"/>
    </row>
    <row r="388" spans="1:10" x14ac:dyDescent="0.25">
      <c r="A388" s="14"/>
      <c r="B388" s="15"/>
      <c r="C388" s="16"/>
      <c r="D388" s="13"/>
      <c r="E388" s="17"/>
      <c r="F388" s="18" t="str">
        <f t="shared" si="10"/>
        <v/>
      </c>
      <c r="G388" s="19" t="str">
        <f>IF(OR(B388="",C388=""),"",IFERROR(C388-LOOKUP(2,1/($B$5:B387=B388),$C$5:C387),""))</f>
        <v/>
      </c>
      <c r="H388" s="20" t="str">
        <f t="shared" si="11"/>
        <v/>
      </c>
      <c r="I388" s="21" t="str">
        <f>IF(B388="","",IF(ISNA(MATCH(B388,Vehículos!$A$6:$A$55,0)),"VEHÍCULO NO CARGADO",IF(AND(G388&lt;&gt;"",N(G388)&lt;0),"KM RETROCEDE",IF(D388&gt;VLOOKUP(B388,Vehículos!$A$6:$D$55,3,FALSE),"LITROS &gt; TANQUE",IF(AND(H388&lt;&gt;"",N(H388)&gt;VLOOKUP(B388,Vehículos!$A$6:$D$55,4,FALSE)*(1+Vehículos!$C$3)),"CONSUMO ALTO","OK")))))</f>
        <v/>
      </c>
      <c r="J388" s="22"/>
    </row>
    <row r="389" spans="1:10" x14ac:dyDescent="0.25">
      <c r="A389" s="14"/>
      <c r="B389" s="15"/>
      <c r="C389" s="16"/>
      <c r="D389" s="13"/>
      <c r="E389" s="17"/>
      <c r="F389" s="18" t="str">
        <f t="shared" si="10"/>
        <v/>
      </c>
      <c r="G389" s="19" t="str">
        <f>IF(OR(B389="",C389=""),"",IFERROR(C389-LOOKUP(2,1/($B$5:B388=B389),$C$5:C388),""))</f>
        <v/>
      </c>
      <c r="H389" s="20" t="str">
        <f t="shared" si="11"/>
        <v/>
      </c>
      <c r="I389" s="21" t="str">
        <f>IF(B389="","",IF(ISNA(MATCH(B389,Vehículos!$A$6:$A$55,0)),"VEHÍCULO NO CARGADO",IF(AND(G389&lt;&gt;"",N(G389)&lt;0),"KM RETROCEDE",IF(D389&gt;VLOOKUP(B389,Vehículos!$A$6:$D$55,3,FALSE),"LITROS &gt; TANQUE",IF(AND(H389&lt;&gt;"",N(H389)&gt;VLOOKUP(B389,Vehículos!$A$6:$D$55,4,FALSE)*(1+Vehículos!$C$3)),"CONSUMO ALTO","OK")))))</f>
        <v/>
      </c>
      <c r="J389" s="22"/>
    </row>
    <row r="390" spans="1:10" x14ac:dyDescent="0.25">
      <c r="A390" s="14"/>
      <c r="B390" s="15"/>
      <c r="C390" s="16"/>
      <c r="D390" s="13"/>
      <c r="E390" s="17"/>
      <c r="F390" s="18" t="str">
        <f t="shared" ref="F390:F453" si="12">IF(OR(D390="",E390=""),"",D390*E390)</f>
        <v/>
      </c>
      <c r="G390" s="19" t="str">
        <f>IF(OR(B390="",C390=""),"",IFERROR(C390-LOOKUP(2,1/($B$5:B389=B390),$C$5:C389),""))</f>
        <v/>
      </c>
      <c r="H390" s="20" t="str">
        <f t="shared" ref="H390:H453" si="13">IF(OR(G390="",D390=""),"",IF(G390&gt;0,D390/G390*100,""))</f>
        <v/>
      </c>
      <c r="I390" s="21" t="str">
        <f>IF(B390="","",IF(ISNA(MATCH(B390,Vehículos!$A$6:$A$55,0)),"VEHÍCULO NO CARGADO",IF(AND(G390&lt;&gt;"",N(G390)&lt;0),"KM RETROCEDE",IF(D390&gt;VLOOKUP(B390,Vehículos!$A$6:$D$55,3,FALSE),"LITROS &gt; TANQUE",IF(AND(H390&lt;&gt;"",N(H390)&gt;VLOOKUP(B390,Vehículos!$A$6:$D$55,4,FALSE)*(1+Vehículos!$C$3)),"CONSUMO ALTO","OK")))))</f>
        <v/>
      </c>
      <c r="J390" s="22"/>
    </row>
    <row r="391" spans="1:10" x14ac:dyDescent="0.25">
      <c r="A391" s="14"/>
      <c r="B391" s="15"/>
      <c r="C391" s="16"/>
      <c r="D391" s="13"/>
      <c r="E391" s="17"/>
      <c r="F391" s="18" t="str">
        <f t="shared" si="12"/>
        <v/>
      </c>
      <c r="G391" s="19" t="str">
        <f>IF(OR(B391="",C391=""),"",IFERROR(C391-LOOKUP(2,1/($B$5:B390=B391),$C$5:C390),""))</f>
        <v/>
      </c>
      <c r="H391" s="20" t="str">
        <f t="shared" si="13"/>
        <v/>
      </c>
      <c r="I391" s="21" t="str">
        <f>IF(B391="","",IF(ISNA(MATCH(B391,Vehículos!$A$6:$A$55,0)),"VEHÍCULO NO CARGADO",IF(AND(G391&lt;&gt;"",N(G391)&lt;0),"KM RETROCEDE",IF(D391&gt;VLOOKUP(B391,Vehículos!$A$6:$D$55,3,FALSE),"LITROS &gt; TANQUE",IF(AND(H391&lt;&gt;"",N(H391)&gt;VLOOKUP(B391,Vehículos!$A$6:$D$55,4,FALSE)*(1+Vehículos!$C$3)),"CONSUMO ALTO","OK")))))</f>
        <v/>
      </c>
      <c r="J391" s="22"/>
    </row>
    <row r="392" spans="1:10" x14ac:dyDescent="0.25">
      <c r="A392" s="14"/>
      <c r="B392" s="15"/>
      <c r="C392" s="16"/>
      <c r="D392" s="13"/>
      <c r="E392" s="17"/>
      <c r="F392" s="18" t="str">
        <f t="shared" si="12"/>
        <v/>
      </c>
      <c r="G392" s="19" t="str">
        <f>IF(OR(B392="",C392=""),"",IFERROR(C392-LOOKUP(2,1/($B$5:B391=B392),$C$5:C391),""))</f>
        <v/>
      </c>
      <c r="H392" s="20" t="str">
        <f t="shared" si="13"/>
        <v/>
      </c>
      <c r="I392" s="21" t="str">
        <f>IF(B392="","",IF(ISNA(MATCH(B392,Vehículos!$A$6:$A$55,0)),"VEHÍCULO NO CARGADO",IF(AND(G392&lt;&gt;"",N(G392)&lt;0),"KM RETROCEDE",IF(D392&gt;VLOOKUP(B392,Vehículos!$A$6:$D$55,3,FALSE),"LITROS &gt; TANQUE",IF(AND(H392&lt;&gt;"",N(H392)&gt;VLOOKUP(B392,Vehículos!$A$6:$D$55,4,FALSE)*(1+Vehículos!$C$3)),"CONSUMO ALTO","OK")))))</f>
        <v/>
      </c>
      <c r="J392" s="22"/>
    </row>
    <row r="393" spans="1:10" x14ac:dyDescent="0.25">
      <c r="A393" s="14"/>
      <c r="B393" s="15"/>
      <c r="C393" s="16"/>
      <c r="D393" s="13"/>
      <c r="E393" s="17"/>
      <c r="F393" s="18" t="str">
        <f t="shared" si="12"/>
        <v/>
      </c>
      <c r="G393" s="19" t="str">
        <f>IF(OR(B393="",C393=""),"",IFERROR(C393-LOOKUP(2,1/($B$5:B392=B393),$C$5:C392),""))</f>
        <v/>
      </c>
      <c r="H393" s="20" t="str">
        <f t="shared" si="13"/>
        <v/>
      </c>
      <c r="I393" s="21" t="str">
        <f>IF(B393="","",IF(ISNA(MATCH(B393,Vehículos!$A$6:$A$55,0)),"VEHÍCULO NO CARGADO",IF(AND(G393&lt;&gt;"",N(G393)&lt;0),"KM RETROCEDE",IF(D393&gt;VLOOKUP(B393,Vehículos!$A$6:$D$55,3,FALSE),"LITROS &gt; TANQUE",IF(AND(H393&lt;&gt;"",N(H393)&gt;VLOOKUP(B393,Vehículos!$A$6:$D$55,4,FALSE)*(1+Vehículos!$C$3)),"CONSUMO ALTO","OK")))))</f>
        <v/>
      </c>
      <c r="J393" s="22"/>
    </row>
    <row r="394" spans="1:10" x14ac:dyDescent="0.25">
      <c r="A394" s="14"/>
      <c r="B394" s="15"/>
      <c r="C394" s="16"/>
      <c r="D394" s="13"/>
      <c r="E394" s="17"/>
      <c r="F394" s="18" t="str">
        <f t="shared" si="12"/>
        <v/>
      </c>
      <c r="G394" s="19" t="str">
        <f>IF(OR(B394="",C394=""),"",IFERROR(C394-LOOKUP(2,1/($B$5:B393=B394),$C$5:C393),""))</f>
        <v/>
      </c>
      <c r="H394" s="20" t="str">
        <f t="shared" si="13"/>
        <v/>
      </c>
      <c r="I394" s="21" t="str">
        <f>IF(B394="","",IF(ISNA(MATCH(B394,Vehículos!$A$6:$A$55,0)),"VEHÍCULO NO CARGADO",IF(AND(G394&lt;&gt;"",N(G394)&lt;0),"KM RETROCEDE",IF(D394&gt;VLOOKUP(B394,Vehículos!$A$6:$D$55,3,FALSE),"LITROS &gt; TANQUE",IF(AND(H394&lt;&gt;"",N(H394)&gt;VLOOKUP(B394,Vehículos!$A$6:$D$55,4,FALSE)*(1+Vehículos!$C$3)),"CONSUMO ALTO","OK")))))</f>
        <v/>
      </c>
      <c r="J394" s="22"/>
    </row>
    <row r="395" spans="1:10" x14ac:dyDescent="0.25">
      <c r="A395" s="14"/>
      <c r="B395" s="15"/>
      <c r="C395" s="16"/>
      <c r="D395" s="13"/>
      <c r="E395" s="17"/>
      <c r="F395" s="18" t="str">
        <f t="shared" si="12"/>
        <v/>
      </c>
      <c r="G395" s="19" t="str">
        <f>IF(OR(B395="",C395=""),"",IFERROR(C395-LOOKUP(2,1/($B$5:B394=B395),$C$5:C394),""))</f>
        <v/>
      </c>
      <c r="H395" s="20" t="str">
        <f t="shared" si="13"/>
        <v/>
      </c>
      <c r="I395" s="21" t="str">
        <f>IF(B395="","",IF(ISNA(MATCH(B395,Vehículos!$A$6:$A$55,0)),"VEHÍCULO NO CARGADO",IF(AND(G395&lt;&gt;"",N(G395)&lt;0),"KM RETROCEDE",IF(D395&gt;VLOOKUP(B395,Vehículos!$A$6:$D$55,3,FALSE),"LITROS &gt; TANQUE",IF(AND(H395&lt;&gt;"",N(H395)&gt;VLOOKUP(B395,Vehículos!$A$6:$D$55,4,FALSE)*(1+Vehículos!$C$3)),"CONSUMO ALTO","OK")))))</f>
        <v/>
      </c>
      <c r="J395" s="22"/>
    </row>
    <row r="396" spans="1:10" x14ac:dyDescent="0.25">
      <c r="A396" s="14"/>
      <c r="B396" s="15"/>
      <c r="C396" s="16"/>
      <c r="D396" s="13"/>
      <c r="E396" s="17"/>
      <c r="F396" s="18" t="str">
        <f t="shared" si="12"/>
        <v/>
      </c>
      <c r="G396" s="19" t="str">
        <f>IF(OR(B396="",C396=""),"",IFERROR(C396-LOOKUP(2,1/($B$5:B395=B396),$C$5:C395),""))</f>
        <v/>
      </c>
      <c r="H396" s="20" t="str">
        <f t="shared" si="13"/>
        <v/>
      </c>
      <c r="I396" s="21" t="str">
        <f>IF(B396="","",IF(ISNA(MATCH(B396,Vehículos!$A$6:$A$55,0)),"VEHÍCULO NO CARGADO",IF(AND(G396&lt;&gt;"",N(G396)&lt;0),"KM RETROCEDE",IF(D396&gt;VLOOKUP(B396,Vehículos!$A$6:$D$55,3,FALSE),"LITROS &gt; TANQUE",IF(AND(H396&lt;&gt;"",N(H396)&gt;VLOOKUP(B396,Vehículos!$A$6:$D$55,4,FALSE)*(1+Vehículos!$C$3)),"CONSUMO ALTO","OK")))))</f>
        <v/>
      </c>
      <c r="J396" s="22"/>
    </row>
    <row r="397" spans="1:10" x14ac:dyDescent="0.25">
      <c r="A397" s="14"/>
      <c r="B397" s="15"/>
      <c r="C397" s="16"/>
      <c r="D397" s="13"/>
      <c r="E397" s="17"/>
      <c r="F397" s="18" t="str">
        <f t="shared" si="12"/>
        <v/>
      </c>
      <c r="G397" s="19" t="str">
        <f>IF(OR(B397="",C397=""),"",IFERROR(C397-LOOKUP(2,1/($B$5:B396=B397),$C$5:C396),""))</f>
        <v/>
      </c>
      <c r="H397" s="20" t="str">
        <f t="shared" si="13"/>
        <v/>
      </c>
      <c r="I397" s="21" t="str">
        <f>IF(B397="","",IF(ISNA(MATCH(B397,Vehículos!$A$6:$A$55,0)),"VEHÍCULO NO CARGADO",IF(AND(G397&lt;&gt;"",N(G397)&lt;0),"KM RETROCEDE",IF(D397&gt;VLOOKUP(B397,Vehículos!$A$6:$D$55,3,FALSE),"LITROS &gt; TANQUE",IF(AND(H397&lt;&gt;"",N(H397)&gt;VLOOKUP(B397,Vehículos!$A$6:$D$55,4,FALSE)*(1+Vehículos!$C$3)),"CONSUMO ALTO","OK")))))</f>
        <v/>
      </c>
      <c r="J397" s="22"/>
    </row>
    <row r="398" spans="1:10" x14ac:dyDescent="0.25">
      <c r="A398" s="14"/>
      <c r="B398" s="15"/>
      <c r="C398" s="16"/>
      <c r="D398" s="13"/>
      <c r="E398" s="17"/>
      <c r="F398" s="18" t="str">
        <f t="shared" si="12"/>
        <v/>
      </c>
      <c r="G398" s="19" t="str">
        <f>IF(OR(B398="",C398=""),"",IFERROR(C398-LOOKUP(2,1/($B$5:B397=B398),$C$5:C397),""))</f>
        <v/>
      </c>
      <c r="H398" s="20" t="str">
        <f t="shared" si="13"/>
        <v/>
      </c>
      <c r="I398" s="21" t="str">
        <f>IF(B398="","",IF(ISNA(MATCH(B398,Vehículos!$A$6:$A$55,0)),"VEHÍCULO NO CARGADO",IF(AND(G398&lt;&gt;"",N(G398)&lt;0),"KM RETROCEDE",IF(D398&gt;VLOOKUP(B398,Vehículos!$A$6:$D$55,3,FALSE),"LITROS &gt; TANQUE",IF(AND(H398&lt;&gt;"",N(H398)&gt;VLOOKUP(B398,Vehículos!$A$6:$D$55,4,FALSE)*(1+Vehículos!$C$3)),"CONSUMO ALTO","OK")))))</f>
        <v/>
      </c>
      <c r="J398" s="22"/>
    </row>
    <row r="399" spans="1:10" x14ac:dyDescent="0.25">
      <c r="A399" s="14"/>
      <c r="B399" s="15"/>
      <c r="C399" s="16"/>
      <c r="D399" s="13"/>
      <c r="E399" s="17"/>
      <c r="F399" s="18" t="str">
        <f t="shared" si="12"/>
        <v/>
      </c>
      <c r="G399" s="19" t="str">
        <f>IF(OR(B399="",C399=""),"",IFERROR(C399-LOOKUP(2,1/($B$5:B398=B399),$C$5:C398),""))</f>
        <v/>
      </c>
      <c r="H399" s="20" t="str">
        <f t="shared" si="13"/>
        <v/>
      </c>
      <c r="I399" s="21" t="str">
        <f>IF(B399="","",IF(ISNA(MATCH(B399,Vehículos!$A$6:$A$55,0)),"VEHÍCULO NO CARGADO",IF(AND(G399&lt;&gt;"",N(G399)&lt;0),"KM RETROCEDE",IF(D399&gt;VLOOKUP(B399,Vehículos!$A$6:$D$55,3,FALSE),"LITROS &gt; TANQUE",IF(AND(H399&lt;&gt;"",N(H399)&gt;VLOOKUP(B399,Vehículos!$A$6:$D$55,4,FALSE)*(1+Vehículos!$C$3)),"CONSUMO ALTO","OK")))))</f>
        <v/>
      </c>
      <c r="J399" s="22"/>
    </row>
    <row r="400" spans="1:10" x14ac:dyDescent="0.25">
      <c r="A400" s="14"/>
      <c r="B400" s="15"/>
      <c r="C400" s="16"/>
      <c r="D400" s="13"/>
      <c r="E400" s="17"/>
      <c r="F400" s="18" t="str">
        <f t="shared" si="12"/>
        <v/>
      </c>
      <c r="G400" s="19" t="str">
        <f>IF(OR(B400="",C400=""),"",IFERROR(C400-LOOKUP(2,1/($B$5:B399=B400),$C$5:C399),""))</f>
        <v/>
      </c>
      <c r="H400" s="20" t="str">
        <f t="shared" si="13"/>
        <v/>
      </c>
      <c r="I400" s="21" t="str">
        <f>IF(B400="","",IF(ISNA(MATCH(B400,Vehículos!$A$6:$A$55,0)),"VEHÍCULO NO CARGADO",IF(AND(G400&lt;&gt;"",N(G400)&lt;0),"KM RETROCEDE",IF(D400&gt;VLOOKUP(B400,Vehículos!$A$6:$D$55,3,FALSE),"LITROS &gt; TANQUE",IF(AND(H400&lt;&gt;"",N(H400)&gt;VLOOKUP(B400,Vehículos!$A$6:$D$55,4,FALSE)*(1+Vehículos!$C$3)),"CONSUMO ALTO","OK")))))</f>
        <v/>
      </c>
      <c r="J400" s="22"/>
    </row>
    <row r="401" spans="1:10" x14ac:dyDescent="0.25">
      <c r="A401" s="14"/>
      <c r="B401" s="15"/>
      <c r="C401" s="16"/>
      <c r="D401" s="13"/>
      <c r="E401" s="17"/>
      <c r="F401" s="18" t="str">
        <f t="shared" si="12"/>
        <v/>
      </c>
      <c r="G401" s="19" t="str">
        <f>IF(OR(B401="",C401=""),"",IFERROR(C401-LOOKUP(2,1/($B$5:B400=B401),$C$5:C400),""))</f>
        <v/>
      </c>
      <c r="H401" s="20" t="str">
        <f t="shared" si="13"/>
        <v/>
      </c>
      <c r="I401" s="21" t="str">
        <f>IF(B401="","",IF(ISNA(MATCH(B401,Vehículos!$A$6:$A$55,0)),"VEHÍCULO NO CARGADO",IF(AND(G401&lt;&gt;"",N(G401)&lt;0),"KM RETROCEDE",IF(D401&gt;VLOOKUP(B401,Vehículos!$A$6:$D$55,3,FALSE),"LITROS &gt; TANQUE",IF(AND(H401&lt;&gt;"",N(H401)&gt;VLOOKUP(B401,Vehículos!$A$6:$D$55,4,FALSE)*(1+Vehículos!$C$3)),"CONSUMO ALTO","OK")))))</f>
        <v/>
      </c>
      <c r="J401" s="22"/>
    </row>
    <row r="402" spans="1:10" x14ac:dyDescent="0.25">
      <c r="A402" s="14"/>
      <c r="B402" s="15"/>
      <c r="C402" s="16"/>
      <c r="D402" s="13"/>
      <c r="E402" s="17"/>
      <c r="F402" s="18" t="str">
        <f t="shared" si="12"/>
        <v/>
      </c>
      <c r="G402" s="19" t="str">
        <f>IF(OR(B402="",C402=""),"",IFERROR(C402-LOOKUP(2,1/($B$5:B401=B402),$C$5:C401),""))</f>
        <v/>
      </c>
      <c r="H402" s="20" t="str">
        <f t="shared" si="13"/>
        <v/>
      </c>
      <c r="I402" s="21" t="str">
        <f>IF(B402="","",IF(ISNA(MATCH(B402,Vehículos!$A$6:$A$55,0)),"VEHÍCULO NO CARGADO",IF(AND(G402&lt;&gt;"",N(G402)&lt;0),"KM RETROCEDE",IF(D402&gt;VLOOKUP(B402,Vehículos!$A$6:$D$55,3,FALSE),"LITROS &gt; TANQUE",IF(AND(H402&lt;&gt;"",N(H402)&gt;VLOOKUP(B402,Vehículos!$A$6:$D$55,4,FALSE)*(1+Vehículos!$C$3)),"CONSUMO ALTO","OK")))))</f>
        <v/>
      </c>
      <c r="J402" s="22"/>
    </row>
    <row r="403" spans="1:10" x14ac:dyDescent="0.25">
      <c r="A403" s="14"/>
      <c r="B403" s="15"/>
      <c r="C403" s="16"/>
      <c r="D403" s="13"/>
      <c r="E403" s="17"/>
      <c r="F403" s="18" t="str">
        <f t="shared" si="12"/>
        <v/>
      </c>
      <c r="G403" s="19" t="str">
        <f>IF(OR(B403="",C403=""),"",IFERROR(C403-LOOKUP(2,1/($B$5:B402=B403),$C$5:C402),""))</f>
        <v/>
      </c>
      <c r="H403" s="20" t="str">
        <f t="shared" si="13"/>
        <v/>
      </c>
      <c r="I403" s="21" t="str">
        <f>IF(B403="","",IF(ISNA(MATCH(B403,Vehículos!$A$6:$A$55,0)),"VEHÍCULO NO CARGADO",IF(AND(G403&lt;&gt;"",N(G403)&lt;0),"KM RETROCEDE",IF(D403&gt;VLOOKUP(B403,Vehículos!$A$6:$D$55,3,FALSE),"LITROS &gt; TANQUE",IF(AND(H403&lt;&gt;"",N(H403)&gt;VLOOKUP(B403,Vehículos!$A$6:$D$55,4,FALSE)*(1+Vehículos!$C$3)),"CONSUMO ALTO","OK")))))</f>
        <v/>
      </c>
      <c r="J403" s="22"/>
    </row>
    <row r="404" spans="1:10" x14ac:dyDescent="0.25">
      <c r="A404" s="14"/>
      <c r="B404" s="15"/>
      <c r="C404" s="16"/>
      <c r="D404" s="13"/>
      <c r="E404" s="17"/>
      <c r="F404" s="18" t="str">
        <f t="shared" si="12"/>
        <v/>
      </c>
      <c r="G404" s="19" t="str">
        <f>IF(OR(B404="",C404=""),"",IFERROR(C404-LOOKUP(2,1/($B$5:B403=B404),$C$5:C403),""))</f>
        <v/>
      </c>
      <c r="H404" s="20" t="str">
        <f t="shared" si="13"/>
        <v/>
      </c>
      <c r="I404" s="21" t="str">
        <f>IF(B404="","",IF(ISNA(MATCH(B404,Vehículos!$A$6:$A$55,0)),"VEHÍCULO NO CARGADO",IF(AND(G404&lt;&gt;"",N(G404)&lt;0),"KM RETROCEDE",IF(D404&gt;VLOOKUP(B404,Vehículos!$A$6:$D$55,3,FALSE),"LITROS &gt; TANQUE",IF(AND(H404&lt;&gt;"",N(H404)&gt;VLOOKUP(B404,Vehículos!$A$6:$D$55,4,FALSE)*(1+Vehículos!$C$3)),"CONSUMO ALTO","OK")))))</f>
        <v/>
      </c>
      <c r="J404" s="22"/>
    </row>
    <row r="405" spans="1:10" x14ac:dyDescent="0.25">
      <c r="A405" s="14"/>
      <c r="B405" s="15"/>
      <c r="C405" s="16"/>
      <c r="D405" s="13"/>
      <c r="E405" s="17"/>
      <c r="F405" s="18" t="str">
        <f t="shared" si="12"/>
        <v/>
      </c>
      <c r="G405" s="19" t="str">
        <f>IF(OR(B405="",C405=""),"",IFERROR(C405-LOOKUP(2,1/($B$5:B404=B405),$C$5:C404),""))</f>
        <v/>
      </c>
      <c r="H405" s="20" t="str">
        <f t="shared" si="13"/>
        <v/>
      </c>
      <c r="I405" s="21" t="str">
        <f>IF(B405="","",IF(ISNA(MATCH(B405,Vehículos!$A$6:$A$55,0)),"VEHÍCULO NO CARGADO",IF(AND(G405&lt;&gt;"",N(G405)&lt;0),"KM RETROCEDE",IF(D405&gt;VLOOKUP(B405,Vehículos!$A$6:$D$55,3,FALSE),"LITROS &gt; TANQUE",IF(AND(H405&lt;&gt;"",N(H405)&gt;VLOOKUP(B405,Vehículos!$A$6:$D$55,4,FALSE)*(1+Vehículos!$C$3)),"CONSUMO ALTO","OK")))))</f>
        <v/>
      </c>
      <c r="J405" s="22"/>
    </row>
    <row r="406" spans="1:10" x14ac:dyDescent="0.25">
      <c r="A406" s="14"/>
      <c r="B406" s="15"/>
      <c r="C406" s="16"/>
      <c r="D406" s="13"/>
      <c r="E406" s="17"/>
      <c r="F406" s="18" t="str">
        <f t="shared" si="12"/>
        <v/>
      </c>
      <c r="G406" s="19" t="str">
        <f>IF(OR(B406="",C406=""),"",IFERROR(C406-LOOKUP(2,1/($B$5:B405=B406),$C$5:C405),""))</f>
        <v/>
      </c>
      <c r="H406" s="20" t="str">
        <f t="shared" si="13"/>
        <v/>
      </c>
      <c r="I406" s="21" t="str">
        <f>IF(B406="","",IF(ISNA(MATCH(B406,Vehículos!$A$6:$A$55,0)),"VEHÍCULO NO CARGADO",IF(AND(G406&lt;&gt;"",N(G406)&lt;0),"KM RETROCEDE",IF(D406&gt;VLOOKUP(B406,Vehículos!$A$6:$D$55,3,FALSE),"LITROS &gt; TANQUE",IF(AND(H406&lt;&gt;"",N(H406)&gt;VLOOKUP(B406,Vehículos!$A$6:$D$55,4,FALSE)*(1+Vehículos!$C$3)),"CONSUMO ALTO","OK")))))</f>
        <v/>
      </c>
      <c r="J406" s="22"/>
    </row>
    <row r="407" spans="1:10" x14ac:dyDescent="0.25">
      <c r="A407" s="14"/>
      <c r="B407" s="15"/>
      <c r="C407" s="16"/>
      <c r="D407" s="13"/>
      <c r="E407" s="17"/>
      <c r="F407" s="18" t="str">
        <f t="shared" si="12"/>
        <v/>
      </c>
      <c r="G407" s="19" t="str">
        <f>IF(OR(B407="",C407=""),"",IFERROR(C407-LOOKUP(2,1/($B$5:B406=B407),$C$5:C406),""))</f>
        <v/>
      </c>
      <c r="H407" s="20" t="str">
        <f t="shared" si="13"/>
        <v/>
      </c>
      <c r="I407" s="21" t="str">
        <f>IF(B407="","",IF(ISNA(MATCH(B407,Vehículos!$A$6:$A$55,0)),"VEHÍCULO NO CARGADO",IF(AND(G407&lt;&gt;"",N(G407)&lt;0),"KM RETROCEDE",IF(D407&gt;VLOOKUP(B407,Vehículos!$A$6:$D$55,3,FALSE),"LITROS &gt; TANQUE",IF(AND(H407&lt;&gt;"",N(H407)&gt;VLOOKUP(B407,Vehículos!$A$6:$D$55,4,FALSE)*(1+Vehículos!$C$3)),"CONSUMO ALTO","OK")))))</f>
        <v/>
      </c>
      <c r="J407" s="22"/>
    </row>
    <row r="408" spans="1:10" x14ac:dyDescent="0.25">
      <c r="A408" s="14"/>
      <c r="B408" s="15"/>
      <c r="C408" s="16"/>
      <c r="D408" s="13"/>
      <c r="E408" s="17"/>
      <c r="F408" s="18" t="str">
        <f t="shared" si="12"/>
        <v/>
      </c>
      <c r="G408" s="19" t="str">
        <f>IF(OR(B408="",C408=""),"",IFERROR(C408-LOOKUP(2,1/($B$5:B407=B408),$C$5:C407),""))</f>
        <v/>
      </c>
      <c r="H408" s="20" t="str">
        <f t="shared" si="13"/>
        <v/>
      </c>
      <c r="I408" s="21" t="str">
        <f>IF(B408="","",IF(ISNA(MATCH(B408,Vehículos!$A$6:$A$55,0)),"VEHÍCULO NO CARGADO",IF(AND(G408&lt;&gt;"",N(G408)&lt;0),"KM RETROCEDE",IF(D408&gt;VLOOKUP(B408,Vehículos!$A$6:$D$55,3,FALSE),"LITROS &gt; TANQUE",IF(AND(H408&lt;&gt;"",N(H408)&gt;VLOOKUP(B408,Vehículos!$A$6:$D$55,4,FALSE)*(1+Vehículos!$C$3)),"CONSUMO ALTO","OK")))))</f>
        <v/>
      </c>
      <c r="J408" s="22"/>
    </row>
    <row r="409" spans="1:10" x14ac:dyDescent="0.25">
      <c r="A409" s="14"/>
      <c r="B409" s="15"/>
      <c r="C409" s="16"/>
      <c r="D409" s="13"/>
      <c r="E409" s="17"/>
      <c r="F409" s="18" t="str">
        <f t="shared" si="12"/>
        <v/>
      </c>
      <c r="G409" s="19" t="str">
        <f>IF(OR(B409="",C409=""),"",IFERROR(C409-LOOKUP(2,1/($B$5:B408=B409),$C$5:C408),""))</f>
        <v/>
      </c>
      <c r="H409" s="20" t="str">
        <f t="shared" si="13"/>
        <v/>
      </c>
      <c r="I409" s="21" t="str">
        <f>IF(B409="","",IF(ISNA(MATCH(B409,Vehículos!$A$6:$A$55,0)),"VEHÍCULO NO CARGADO",IF(AND(G409&lt;&gt;"",N(G409)&lt;0),"KM RETROCEDE",IF(D409&gt;VLOOKUP(B409,Vehículos!$A$6:$D$55,3,FALSE),"LITROS &gt; TANQUE",IF(AND(H409&lt;&gt;"",N(H409)&gt;VLOOKUP(B409,Vehículos!$A$6:$D$55,4,FALSE)*(1+Vehículos!$C$3)),"CONSUMO ALTO","OK")))))</f>
        <v/>
      </c>
      <c r="J409" s="22"/>
    </row>
    <row r="410" spans="1:10" x14ac:dyDescent="0.25">
      <c r="A410" s="14"/>
      <c r="B410" s="15"/>
      <c r="C410" s="16"/>
      <c r="D410" s="13"/>
      <c r="E410" s="17"/>
      <c r="F410" s="18" t="str">
        <f t="shared" si="12"/>
        <v/>
      </c>
      <c r="G410" s="19" t="str">
        <f>IF(OR(B410="",C410=""),"",IFERROR(C410-LOOKUP(2,1/($B$5:B409=B410),$C$5:C409),""))</f>
        <v/>
      </c>
      <c r="H410" s="20" t="str">
        <f t="shared" si="13"/>
        <v/>
      </c>
      <c r="I410" s="21" t="str">
        <f>IF(B410="","",IF(ISNA(MATCH(B410,Vehículos!$A$6:$A$55,0)),"VEHÍCULO NO CARGADO",IF(AND(G410&lt;&gt;"",N(G410)&lt;0),"KM RETROCEDE",IF(D410&gt;VLOOKUP(B410,Vehículos!$A$6:$D$55,3,FALSE),"LITROS &gt; TANQUE",IF(AND(H410&lt;&gt;"",N(H410)&gt;VLOOKUP(B410,Vehículos!$A$6:$D$55,4,FALSE)*(1+Vehículos!$C$3)),"CONSUMO ALTO","OK")))))</f>
        <v/>
      </c>
      <c r="J410" s="22"/>
    </row>
    <row r="411" spans="1:10" x14ac:dyDescent="0.25">
      <c r="A411" s="14"/>
      <c r="B411" s="15"/>
      <c r="C411" s="16"/>
      <c r="D411" s="13"/>
      <c r="E411" s="17"/>
      <c r="F411" s="18" t="str">
        <f t="shared" si="12"/>
        <v/>
      </c>
      <c r="G411" s="19" t="str">
        <f>IF(OR(B411="",C411=""),"",IFERROR(C411-LOOKUP(2,1/($B$5:B410=B411),$C$5:C410),""))</f>
        <v/>
      </c>
      <c r="H411" s="20" t="str">
        <f t="shared" si="13"/>
        <v/>
      </c>
      <c r="I411" s="21" t="str">
        <f>IF(B411="","",IF(ISNA(MATCH(B411,Vehículos!$A$6:$A$55,0)),"VEHÍCULO NO CARGADO",IF(AND(G411&lt;&gt;"",N(G411)&lt;0),"KM RETROCEDE",IF(D411&gt;VLOOKUP(B411,Vehículos!$A$6:$D$55,3,FALSE),"LITROS &gt; TANQUE",IF(AND(H411&lt;&gt;"",N(H411)&gt;VLOOKUP(B411,Vehículos!$A$6:$D$55,4,FALSE)*(1+Vehículos!$C$3)),"CONSUMO ALTO","OK")))))</f>
        <v/>
      </c>
      <c r="J411" s="22"/>
    </row>
    <row r="412" spans="1:10" x14ac:dyDescent="0.25">
      <c r="A412" s="14"/>
      <c r="B412" s="15"/>
      <c r="C412" s="16"/>
      <c r="D412" s="13"/>
      <c r="E412" s="17"/>
      <c r="F412" s="18" t="str">
        <f t="shared" si="12"/>
        <v/>
      </c>
      <c r="G412" s="19" t="str">
        <f>IF(OR(B412="",C412=""),"",IFERROR(C412-LOOKUP(2,1/($B$5:B411=B412),$C$5:C411),""))</f>
        <v/>
      </c>
      <c r="H412" s="20" t="str">
        <f t="shared" si="13"/>
        <v/>
      </c>
      <c r="I412" s="21" t="str">
        <f>IF(B412="","",IF(ISNA(MATCH(B412,Vehículos!$A$6:$A$55,0)),"VEHÍCULO NO CARGADO",IF(AND(G412&lt;&gt;"",N(G412)&lt;0),"KM RETROCEDE",IF(D412&gt;VLOOKUP(B412,Vehículos!$A$6:$D$55,3,FALSE),"LITROS &gt; TANQUE",IF(AND(H412&lt;&gt;"",N(H412)&gt;VLOOKUP(B412,Vehículos!$A$6:$D$55,4,FALSE)*(1+Vehículos!$C$3)),"CONSUMO ALTO","OK")))))</f>
        <v/>
      </c>
      <c r="J412" s="22"/>
    </row>
    <row r="413" spans="1:10" x14ac:dyDescent="0.25">
      <c r="A413" s="14"/>
      <c r="B413" s="15"/>
      <c r="C413" s="16"/>
      <c r="D413" s="13"/>
      <c r="E413" s="17"/>
      <c r="F413" s="18" t="str">
        <f t="shared" si="12"/>
        <v/>
      </c>
      <c r="G413" s="19" t="str">
        <f>IF(OR(B413="",C413=""),"",IFERROR(C413-LOOKUP(2,1/($B$5:B412=B413),$C$5:C412),""))</f>
        <v/>
      </c>
      <c r="H413" s="20" t="str">
        <f t="shared" si="13"/>
        <v/>
      </c>
      <c r="I413" s="21" t="str">
        <f>IF(B413="","",IF(ISNA(MATCH(B413,Vehículos!$A$6:$A$55,0)),"VEHÍCULO NO CARGADO",IF(AND(G413&lt;&gt;"",N(G413)&lt;0),"KM RETROCEDE",IF(D413&gt;VLOOKUP(B413,Vehículos!$A$6:$D$55,3,FALSE),"LITROS &gt; TANQUE",IF(AND(H413&lt;&gt;"",N(H413)&gt;VLOOKUP(B413,Vehículos!$A$6:$D$55,4,FALSE)*(1+Vehículos!$C$3)),"CONSUMO ALTO","OK")))))</f>
        <v/>
      </c>
      <c r="J413" s="22"/>
    </row>
    <row r="414" spans="1:10" x14ac:dyDescent="0.25">
      <c r="A414" s="14"/>
      <c r="B414" s="15"/>
      <c r="C414" s="16"/>
      <c r="D414" s="13"/>
      <c r="E414" s="17"/>
      <c r="F414" s="18" t="str">
        <f t="shared" si="12"/>
        <v/>
      </c>
      <c r="G414" s="19" t="str">
        <f>IF(OR(B414="",C414=""),"",IFERROR(C414-LOOKUP(2,1/($B$5:B413=B414),$C$5:C413),""))</f>
        <v/>
      </c>
      <c r="H414" s="20" t="str">
        <f t="shared" si="13"/>
        <v/>
      </c>
      <c r="I414" s="21" t="str">
        <f>IF(B414="","",IF(ISNA(MATCH(B414,Vehículos!$A$6:$A$55,0)),"VEHÍCULO NO CARGADO",IF(AND(G414&lt;&gt;"",N(G414)&lt;0),"KM RETROCEDE",IF(D414&gt;VLOOKUP(B414,Vehículos!$A$6:$D$55,3,FALSE),"LITROS &gt; TANQUE",IF(AND(H414&lt;&gt;"",N(H414)&gt;VLOOKUP(B414,Vehículos!$A$6:$D$55,4,FALSE)*(1+Vehículos!$C$3)),"CONSUMO ALTO","OK")))))</f>
        <v/>
      </c>
      <c r="J414" s="22"/>
    </row>
    <row r="415" spans="1:10" x14ac:dyDescent="0.25">
      <c r="A415" s="14"/>
      <c r="B415" s="15"/>
      <c r="C415" s="16"/>
      <c r="D415" s="13"/>
      <c r="E415" s="17"/>
      <c r="F415" s="18" t="str">
        <f t="shared" si="12"/>
        <v/>
      </c>
      <c r="G415" s="19" t="str">
        <f>IF(OR(B415="",C415=""),"",IFERROR(C415-LOOKUP(2,1/($B$5:B414=B415),$C$5:C414),""))</f>
        <v/>
      </c>
      <c r="H415" s="20" t="str">
        <f t="shared" si="13"/>
        <v/>
      </c>
      <c r="I415" s="21" t="str">
        <f>IF(B415="","",IF(ISNA(MATCH(B415,Vehículos!$A$6:$A$55,0)),"VEHÍCULO NO CARGADO",IF(AND(G415&lt;&gt;"",N(G415)&lt;0),"KM RETROCEDE",IF(D415&gt;VLOOKUP(B415,Vehículos!$A$6:$D$55,3,FALSE),"LITROS &gt; TANQUE",IF(AND(H415&lt;&gt;"",N(H415)&gt;VLOOKUP(B415,Vehículos!$A$6:$D$55,4,FALSE)*(1+Vehículos!$C$3)),"CONSUMO ALTO","OK")))))</f>
        <v/>
      </c>
      <c r="J415" s="22"/>
    </row>
    <row r="416" spans="1:10" x14ac:dyDescent="0.25">
      <c r="A416" s="14"/>
      <c r="B416" s="15"/>
      <c r="C416" s="16"/>
      <c r="D416" s="13"/>
      <c r="E416" s="17"/>
      <c r="F416" s="18" t="str">
        <f t="shared" si="12"/>
        <v/>
      </c>
      <c r="G416" s="19" t="str">
        <f>IF(OR(B416="",C416=""),"",IFERROR(C416-LOOKUP(2,1/($B$5:B415=B416),$C$5:C415),""))</f>
        <v/>
      </c>
      <c r="H416" s="20" t="str">
        <f t="shared" si="13"/>
        <v/>
      </c>
      <c r="I416" s="21" t="str">
        <f>IF(B416="","",IF(ISNA(MATCH(B416,Vehículos!$A$6:$A$55,0)),"VEHÍCULO NO CARGADO",IF(AND(G416&lt;&gt;"",N(G416)&lt;0),"KM RETROCEDE",IF(D416&gt;VLOOKUP(B416,Vehículos!$A$6:$D$55,3,FALSE),"LITROS &gt; TANQUE",IF(AND(H416&lt;&gt;"",N(H416)&gt;VLOOKUP(B416,Vehículos!$A$6:$D$55,4,FALSE)*(1+Vehículos!$C$3)),"CONSUMO ALTO","OK")))))</f>
        <v/>
      </c>
      <c r="J416" s="22"/>
    </row>
    <row r="417" spans="1:10" x14ac:dyDescent="0.25">
      <c r="A417" s="14"/>
      <c r="B417" s="15"/>
      <c r="C417" s="16"/>
      <c r="D417" s="13"/>
      <c r="E417" s="17"/>
      <c r="F417" s="18" t="str">
        <f t="shared" si="12"/>
        <v/>
      </c>
      <c r="G417" s="19" t="str">
        <f>IF(OR(B417="",C417=""),"",IFERROR(C417-LOOKUP(2,1/($B$5:B416=B417),$C$5:C416),""))</f>
        <v/>
      </c>
      <c r="H417" s="20" t="str">
        <f t="shared" si="13"/>
        <v/>
      </c>
      <c r="I417" s="21" t="str">
        <f>IF(B417="","",IF(ISNA(MATCH(B417,Vehículos!$A$6:$A$55,0)),"VEHÍCULO NO CARGADO",IF(AND(G417&lt;&gt;"",N(G417)&lt;0),"KM RETROCEDE",IF(D417&gt;VLOOKUP(B417,Vehículos!$A$6:$D$55,3,FALSE),"LITROS &gt; TANQUE",IF(AND(H417&lt;&gt;"",N(H417)&gt;VLOOKUP(B417,Vehículos!$A$6:$D$55,4,FALSE)*(1+Vehículos!$C$3)),"CONSUMO ALTO","OK")))))</f>
        <v/>
      </c>
      <c r="J417" s="22"/>
    </row>
    <row r="418" spans="1:10" x14ac:dyDescent="0.25">
      <c r="A418" s="14"/>
      <c r="B418" s="15"/>
      <c r="C418" s="16"/>
      <c r="D418" s="13"/>
      <c r="E418" s="17"/>
      <c r="F418" s="18" t="str">
        <f t="shared" si="12"/>
        <v/>
      </c>
      <c r="G418" s="19" t="str">
        <f>IF(OR(B418="",C418=""),"",IFERROR(C418-LOOKUP(2,1/($B$5:B417=B418),$C$5:C417),""))</f>
        <v/>
      </c>
      <c r="H418" s="20" t="str">
        <f t="shared" si="13"/>
        <v/>
      </c>
      <c r="I418" s="21" t="str">
        <f>IF(B418="","",IF(ISNA(MATCH(B418,Vehículos!$A$6:$A$55,0)),"VEHÍCULO NO CARGADO",IF(AND(G418&lt;&gt;"",N(G418)&lt;0),"KM RETROCEDE",IF(D418&gt;VLOOKUP(B418,Vehículos!$A$6:$D$55,3,FALSE),"LITROS &gt; TANQUE",IF(AND(H418&lt;&gt;"",N(H418)&gt;VLOOKUP(B418,Vehículos!$A$6:$D$55,4,FALSE)*(1+Vehículos!$C$3)),"CONSUMO ALTO","OK")))))</f>
        <v/>
      </c>
      <c r="J418" s="22"/>
    </row>
    <row r="419" spans="1:10" x14ac:dyDescent="0.25">
      <c r="A419" s="14"/>
      <c r="B419" s="15"/>
      <c r="C419" s="16"/>
      <c r="D419" s="13"/>
      <c r="E419" s="17"/>
      <c r="F419" s="18" t="str">
        <f t="shared" si="12"/>
        <v/>
      </c>
      <c r="G419" s="19" t="str">
        <f>IF(OR(B419="",C419=""),"",IFERROR(C419-LOOKUP(2,1/($B$5:B418=B419),$C$5:C418),""))</f>
        <v/>
      </c>
      <c r="H419" s="20" t="str">
        <f t="shared" si="13"/>
        <v/>
      </c>
      <c r="I419" s="21" t="str">
        <f>IF(B419="","",IF(ISNA(MATCH(B419,Vehículos!$A$6:$A$55,0)),"VEHÍCULO NO CARGADO",IF(AND(G419&lt;&gt;"",N(G419)&lt;0),"KM RETROCEDE",IF(D419&gt;VLOOKUP(B419,Vehículos!$A$6:$D$55,3,FALSE),"LITROS &gt; TANQUE",IF(AND(H419&lt;&gt;"",N(H419)&gt;VLOOKUP(B419,Vehículos!$A$6:$D$55,4,FALSE)*(1+Vehículos!$C$3)),"CONSUMO ALTO","OK")))))</f>
        <v/>
      </c>
      <c r="J419" s="22"/>
    </row>
    <row r="420" spans="1:10" x14ac:dyDescent="0.25">
      <c r="A420" s="14"/>
      <c r="B420" s="15"/>
      <c r="C420" s="16"/>
      <c r="D420" s="13"/>
      <c r="E420" s="17"/>
      <c r="F420" s="18" t="str">
        <f t="shared" si="12"/>
        <v/>
      </c>
      <c r="G420" s="19" t="str">
        <f>IF(OR(B420="",C420=""),"",IFERROR(C420-LOOKUP(2,1/($B$5:B419=B420),$C$5:C419),""))</f>
        <v/>
      </c>
      <c r="H420" s="20" t="str">
        <f t="shared" si="13"/>
        <v/>
      </c>
      <c r="I420" s="21" t="str">
        <f>IF(B420="","",IF(ISNA(MATCH(B420,Vehículos!$A$6:$A$55,0)),"VEHÍCULO NO CARGADO",IF(AND(G420&lt;&gt;"",N(G420)&lt;0),"KM RETROCEDE",IF(D420&gt;VLOOKUP(B420,Vehículos!$A$6:$D$55,3,FALSE),"LITROS &gt; TANQUE",IF(AND(H420&lt;&gt;"",N(H420)&gt;VLOOKUP(B420,Vehículos!$A$6:$D$55,4,FALSE)*(1+Vehículos!$C$3)),"CONSUMO ALTO","OK")))))</f>
        <v/>
      </c>
      <c r="J420" s="22"/>
    </row>
    <row r="421" spans="1:10" x14ac:dyDescent="0.25">
      <c r="A421" s="14"/>
      <c r="B421" s="15"/>
      <c r="C421" s="16"/>
      <c r="D421" s="13"/>
      <c r="E421" s="17"/>
      <c r="F421" s="18" t="str">
        <f t="shared" si="12"/>
        <v/>
      </c>
      <c r="G421" s="19" t="str">
        <f>IF(OR(B421="",C421=""),"",IFERROR(C421-LOOKUP(2,1/($B$5:B420=B421),$C$5:C420),""))</f>
        <v/>
      </c>
      <c r="H421" s="20" t="str">
        <f t="shared" si="13"/>
        <v/>
      </c>
      <c r="I421" s="21" t="str">
        <f>IF(B421="","",IF(ISNA(MATCH(B421,Vehículos!$A$6:$A$55,0)),"VEHÍCULO NO CARGADO",IF(AND(G421&lt;&gt;"",N(G421)&lt;0),"KM RETROCEDE",IF(D421&gt;VLOOKUP(B421,Vehículos!$A$6:$D$55,3,FALSE),"LITROS &gt; TANQUE",IF(AND(H421&lt;&gt;"",N(H421)&gt;VLOOKUP(B421,Vehículos!$A$6:$D$55,4,FALSE)*(1+Vehículos!$C$3)),"CONSUMO ALTO","OK")))))</f>
        <v/>
      </c>
      <c r="J421" s="22"/>
    </row>
    <row r="422" spans="1:10" x14ac:dyDescent="0.25">
      <c r="A422" s="14"/>
      <c r="B422" s="15"/>
      <c r="C422" s="16"/>
      <c r="D422" s="13"/>
      <c r="E422" s="17"/>
      <c r="F422" s="18" t="str">
        <f t="shared" si="12"/>
        <v/>
      </c>
      <c r="G422" s="19" t="str">
        <f>IF(OR(B422="",C422=""),"",IFERROR(C422-LOOKUP(2,1/($B$5:B421=B422),$C$5:C421),""))</f>
        <v/>
      </c>
      <c r="H422" s="20" t="str">
        <f t="shared" si="13"/>
        <v/>
      </c>
      <c r="I422" s="21" t="str">
        <f>IF(B422="","",IF(ISNA(MATCH(B422,Vehículos!$A$6:$A$55,0)),"VEHÍCULO NO CARGADO",IF(AND(G422&lt;&gt;"",N(G422)&lt;0),"KM RETROCEDE",IF(D422&gt;VLOOKUP(B422,Vehículos!$A$6:$D$55,3,FALSE),"LITROS &gt; TANQUE",IF(AND(H422&lt;&gt;"",N(H422)&gt;VLOOKUP(B422,Vehículos!$A$6:$D$55,4,FALSE)*(1+Vehículos!$C$3)),"CONSUMO ALTO","OK")))))</f>
        <v/>
      </c>
      <c r="J422" s="22"/>
    </row>
    <row r="423" spans="1:10" x14ac:dyDescent="0.25">
      <c r="A423" s="14"/>
      <c r="B423" s="15"/>
      <c r="C423" s="16"/>
      <c r="D423" s="13"/>
      <c r="E423" s="17"/>
      <c r="F423" s="18" t="str">
        <f t="shared" si="12"/>
        <v/>
      </c>
      <c r="G423" s="19" t="str">
        <f>IF(OR(B423="",C423=""),"",IFERROR(C423-LOOKUP(2,1/($B$5:B422=B423),$C$5:C422),""))</f>
        <v/>
      </c>
      <c r="H423" s="20" t="str">
        <f t="shared" si="13"/>
        <v/>
      </c>
      <c r="I423" s="21" t="str">
        <f>IF(B423="","",IF(ISNA(MATCH(B423,Vehículos!$A$6:$A$55,0)),"VEHÍCULO NO CARGADO",IF(AND(G423&lt;&gt;"",N(G423)&lt;0),"KM RETROCEDE",IF(D423&gt;VLOOKUP(B423,Vehículos!$A$6:$D$55,3,FALSE),"LITROS &gt; TANQUE",IF(AND(H423&lt;&gt;"",N(H423)&gt;VLOOKUP(B423,Vehículos!$A$6:$D$55,4,FALSE)*(1+Vehículos!$C$3)),"CONSUMO ALTO","OK")))))</f>
        <v/>
      </c>
      <c r="J423" s="22"/>
    </row>
    <row r="424" spans="1:10" x14ac:dyDescent="0.25">
      <c r="A424" s="14"/>
      <c r="B424" s="15"/>
      <c r="C424" s="16"/>
      <c r="D424" s="13"/>
      <c r="E424" s="17"/>
      <c r="F424" s="18" t="str">
        <f t="shared" si="12"/>
        <v/>
      </c>
      <c r="G424" s="19" t="str">
        <f>IF(OR(B424="",C424=""),"",IFERROR(C424-LOOKUP(2,1/($B$5:B423=B424),$C$5:C423),""))</f>
        <v/>
      </c>
      <c r="H424" s="20" t="str">
        <f t="shared" si="13"/>
        <v/>
      </c>
      <c r="I424" s="21" t="str">
        <f>IF(B424="","",IF(ISNA(MATCH(B424,Vehículos!$A$6:$A$55,0)),"VEHÍCULO NO CARGADO",IF(AND(G424&lt;&gt;"",N(G424)&lt;0),"KM RETROCEDE",IF(D424&gt;VLOOKUP(B424,Vehículos!$A$6:$D$55,3,FALSE),"LITROS &gt; TANQUE",IF(AND(H424&lt;&gt;"",N(H424)&gt;VLOOKUP(B424,Vehículos!$A$6:$D$55,4,FALSE)*(1+Vehículos!$C$3)),"CONSUMO ALTO","OK")))))</f>
        <v/>
      </c>
      <c r="J424" s="22"/>
    </row>
    <row r="425" spans="1:10" x14ac:dyDescent="0.25">
      <c r="A425" s="14"/>
      <c r="B425" s="15"/>
      <c r="C425" s="16"/>
      <c r="D425" s="13"/>
      <c r="E425" s="17"/>
      <c r="F425" s="18" t="str">
        <f t="shared" si="12"/>
        <v/>
      </c>
      <c r="G425" s="19" t="str">
        <f>IF(OR(B425="",C425=""),"",IFERROR(C425-LOOKUP(2,1/($B$5:B424=B425),$C$5:C424),""))</f>
        <v/>
      </c>
      <c r="H425" s="20" t="str">
        <f t="shared" si="13"/>
        <v/>
      </c>
      <c r="I425" s="21" t="str">
        <f>IF(B425="","",IF(ISNA(MATCH(B425,Vehículos!$A$6:$A$55,0)),"VEHÍCULO NO CARGADO",IF(AND(G425&lt;&gt;"",N(G425)&lt;0),"KM RETROCEDE",IF(D425&gt;VLOOKUP(B425,Vehículos!$A$6:$D$55,3,FALSE),"LITROS &gt; TANQUE",IF(AND(H425&lt;&gt;"",N(H425)&gt;VLOOKUP(B425,Vehículos!$A$6:$D$55,4,FALSE)*(1+Vehículos!$C$3)),"CONSUMO ALTO","OK")))))</f>
        <v/>
      </c>
      <c r="J425" s="22"/>
    </row>
    <row r="426" spans="1:10" x14ac:dyDescent="0.25">
      <c r="A426" s="14"/>
      <c r="B426" s="15"/>
      <c r="C426" s="16"/>
      <c r="D426" s="13"/>
      <c r="E426" s="17"/>
      <c r="F426" s="18" t="str">
        <f t="shared" si="12"/>
        <v/>
      </c>
      <c r="G426" s="19" t="str">
        <f>IF(OR(B426="",C426=""),"",IFERROR(C426-LOOKUP(2,1/($B$5:B425=B426),$C$5:C425),""))</f>
        <v/>
      </c>
      <c r="H426" s="20" t="str">
        <f t="shared" si="13"/>
        <v/>
      </c>
      <c r="I426" s="21" t="str">
        <f>IF(B426="","",IF(ISNA(MATCH(B426,Vehículos!$A$6:$A$55,0)),"VEHÍCULO NO CARGADO",IF(AND(G426&lt;&gt;"",N(G426)&lt;0),"KM RETROCEDE",IF(D426&gt;VLOOKUP(B426,Vehículos!$A$6:$D$55,3,FALSE),"LITROS &gt; TANQUE",IF(AND(H426&lt;&gt;"",N(H426)&gt;VLOOKUP(B426,Vehículos!$A$6:$D$55,4,FALSE)*(1+Vehículos!$C$3)),"CONSUMO ALTO","OK")))))</f>
        <v/>
      </c>
      <c r="J426" s="22"/>
    </row>
    <row r="427" spans="1:10" x14ac:dyDescent="0.25">
      <c r="A427" s="14"/>
      <c r="B427" s="15"/>
      <c r="C427" s="16"/>
      <c r="D427" s="13"/>
      <c r="E427" s="17"/>
      <c r="F427" s="18" t="str">
        <f t="shared" si="12"/>
        <v/>
      </c>
      <c r="G427" s="19" t="str">
        <f>IF(OR(B427="",C427=""),"",IFERROR(C427-LOOKUP(2,1/($B$5:B426=B427),$C$5:C426),""))</f>
        <v/>
      </c>
      <c r="H427" s="20" t="str">
        <f t="shared" si="13"/>
        <v/>
      </c>
      <c r="I427" s="21" t="str">
        <f>IF(B427="","",IF(ISNA(MATCH(B427,Vehículos!$A$6:$A$55,0)),"VEHÍCULO NO CARGADO",IF(AND(G427&lt;&gt;"",N(G427)&lt;0),"KM RETROCEDE",IF(D427&gt;VLOOKUP(B427,Vehículos!$A$6:$D$55,3,FALSE),"LITROS &gt; TANQUE",IF(AND(H427&lt;&gt;"",N(H427)&gt;VLOOKUP(B427,Vehículos!$A$6:$D$55,4,FALSE)*(1+Vehículos!$C$3)),"CONSUMO ALTO","OK")))))</f>
        <v/>
      </c>
      <c r="J427" s="22"/>
    </row>
    <row r="428" spans="1:10" x14ac:dyDescent="0.25">
      <c r="A428" s="14"/>
      <c r="B428" s="15"/>
      <c r="C428" s="16"/>
      <c r="D428" s="13"/>
      <c r="E428" s="17"/>
      <c r="F428" s="18" t="str">
        <f t="shared" si="12"/>
        <v/>
      </c>
      <c r="G428" s="19" t="str">
        <f>IF(OR(B428="",C428=""),"",IFERROR(C428-LOOKUP(2,1/($B$5:B427=B428),$C$5:C427),""))</f>
        <v/>
      </c>
      <c r="H428" s="20" t="str">
        <f t="shared" si="13"/>
        <v/>
      </c>
      <c r="I428" s="21" t="str">
        <f>IF(B428="","",IF(ISNA(MATCH(B428,Vehículos!$A$6:$A$55,0)),"VEHÍCULO NO CARGADO",IF(AND(G428&lt;&gt;"",N(G428)&lt;0),"KM RETROCEDE",IF(D428&gt;VLOOKUP(B428,Vehículos!$A$6:$D$55,3,FALSE),"LITROS &gt; TANQUE",IF(AND(H428&lt;&gt;"",N(H428)&gt;VLOOKUP(B428,Vehículos!$A$6:$D$55,4,FALSE)*(1+Vehículos!$C$3)),"CONSUMO ALTO","OK")))))</f>
        <v/>
      </c>
      <c r="J428" s="22"/>
    </row>
    <row r="429" spans="1:10" x14ac:dyDescent="0.25">
      <c r="A429" s="14"/>
      <c r="B429" s="15"/>
      <c r="C429" s="16"/>
      <c r="D429" s="13"/>
      <c r="E429" s="17"/>
      <c r="F429" s="18" t="str">
        <f t="shared" si="12"/>
        <v/>
      </c>
      <c r="G429" s="19" t="str">
        <f>IF(OR(B429="",C429=""),"",IFERROR(C429-LOOKUP(2,1/($B$5:B428=B429),$C$5:C428),""))</f>
        <v/>
      </c>
      <c r="H429" s="20" t="str">
        <f t="shared" si="13"/>
        <v/>
      </c>
      <c r="I429" s="21" t="str">
        <f>IF(B429="","",IF(ISNA(MATCH(B429,Vehículos!$A$6:$A$55,0)),"VEHÍCULO NO CARGADO",IF(AND(G429&lt;&gt;"",N(G429)&lt;0),"KM RETROCEDE",IF(D429&gt;VLOOKUP(B429,Vehículos!$A$6:$D$55,3,FALSE),"LITROS &gt; TANQUE",IF(AND(H429&lt;&gt;"",N(H429)&gt;VLOOKUP(B429,Vehículos!$A$6:$D$55,4,FALSE)*(1+Vehículos!$C$3)),"CONSUMO ALTO","OK")))))</f>
        <v/>
      </c>
      <c r="J429" s="22"/>
    </row>
    <row r="430" spans="1:10" x14ac:dyDescent="0.25">
      <c r="A430" s="14"/>
      <c r="B430" s="15"/>
      <c r="C430" s="16"/>
      <c r="D430" s="13"/>
      <c r="E430" s="17"/>
      <c r="F430" s="18" t="str">
        <f t="shared" si="12"/>
        <v/>
      </c>
      <c r="G430" s="19" t="str">
        <f>IF(OR(B430="",C430=""),"",IFERROR(C430-LOOKUP(2,1/($B$5:B429=B430),$C$5:C429),""))</f>
        <v/>
      </c>
      <c r="H430" s="20" t="str">
        <f t="shared" si="13"/>
        <v/>
      </c>
      <c r="I430" s="21" t="str">
        <f>IF(B430="","",IF(ISNA(MATCH(B430,Vehículos!$A$6:$A$55,0)),"VEHÍCULO NO CARGADO",IF(AND(G430&lt;&gt;"",N(G430)&lt;0),"KM RETROCEDE",IF(D430&gt;VLOOKUP(B430,Vehículos!$A$6:$D$55,3,FALSE),"LITROS &gt; TANQUE",IF(AND(H430&lt;&gt;"",N(H430)&gt;VLOOKUP(B430,Vehículos!$A$6:$D$55,4,FALSE)*(1+Vehículos!$C$3)),"CONSUMO ALTO","OK")))))</f>
        <v/>
      </c>
      <c r="J430" s="22"/>
    </row>
    <row r="431" spans="1:10" x14ac:dyDescent="0.25">
      <c r="A431" s="14"/>
      <c r="B431" s="15"/>
      <c r="C431" s="16"/>
      <c r="D431" s="13"/>
      <c r="E431" s="17"/>
      <c r="F431" s="18" t="str">
        <f t="shared" si="12"/>
        <v/>
      </c>
      <c r="G431" s="19" t="str">
        <f>IF(OR(B431="",C431=""),"",IFERROR(C431-LOOKUP(2,1/($B$5:B430=B431),$C$5:C430),""))</f>
        <v/>
      </c>
      <c r="H431" s="20" t="str">
        <f t="shared" si="13"/>
        <v/>
      </c>
      <c r="I431" s="21" t="str">
        <f>IF(B431="","",IF(ISNA(MATCH(B431,Vehículos!$A$6:$A$55,0)),"VEHÍCULO NO CARGADO",IF(AND(G431&lt;&gt;"",N(G431)&lt;0),"KM RETROCEDE",IF(D431&gt;VLOOKUP(B431,Vehículos!$A$6:$D$55,3,FALSE),"LITROS &gt; TANQUE",IF(AND(H431&lt;&gt;"",N(H431)&gt;VLOOKUP(B431,Vehículos!$A$6:$D$55,4,FALSE)*(1+Vehículos!$C$3)),"CONSUMO ALTO","OK")))))</f>
        <v/>
      </c>
      <c r="J431" s="22"/>
    </row>
    <row r="432" spans="1:10" x14ac:dyDescent="0.25">
      <c r="A432" s="14"/>
      <c r="B432" s="15"/>
      <c r="C432" s="16"/>
      <c r="D432" s="13"/>
      <c r="E432" s="17"/>
      <c r="F432" s="18" t="str">
        <f t="shared" si="12"/>
        <v/>
      </c>
      <c r="G432" s="19" t="str">
        <f>IF(OR(B432="",C432=""),"",IFERROR(C432-LOOKUP(2,1/($B$5:B431=B432),$C$5:C431),""))</f>
        <v/>
      </c>
      <c r="H432" s="20" t="str">
        <f t="shared" si="13"/>
        <v/>
      </c>
      <c r="I432" s="21" t="str">
        <f>IF(B432="","",IF(ISNA(MATCH(B432,Vehículos!$A$6:$A$55,0)),"VEHÍCULO NO CARGADO",IF(AND(G432&lt;&gt;"",N(G432)&lt;0),"KM RETROCEDE",IF(D432&gt;VLOOKUP(B432,Vehículos!$A$6:$D$55,3,FALSE),"LITROS &gt; TANQUE",IF(AND(H432&lt;&gt;"",N(H432)&gt;VLOOKUP(B432,Vehículos!$A$6:$D$55,4,FALSE)*(1+Vehículos!$C$3)),"CONSUMO ALTO","OK")))))</f>
        <v/>
      </c>
      <c r="J432" s="22"/>
    </row>
    <row r="433" spans="1:10" x14ac:dyDescent="0.25">
      <c r="A433" s="14"/>
      <c r="B433" s="15"/>
      <c r="C433" s="16"/>
      <c r="D433" s="13"/>
      <c r="E433" s="17"/>
      <c r="F433" s="18" t="str">
        <f t="shared" si="12"/>
        <v/>
      </c>
      <c r="G433" s="19" t="str">
        <f>IF(OR(B433="",C433=""),"",IFERROR(C433-LOOKUP(2,1/($B$5:B432=B433),$C$5:C432),""))</f>
        <v/>
      </c>
      <c r="H433" s="20" t="str">
        <f t="shared" si="13"/>
        <v/>
      </c>
      <c r="I433" s="21" t="str">
        <f>IF(B433="","",IF(ISNA(MATCH(B433,Vehículos!$A$6:$A$55,0)),"VEHÍCULO NO CARGADO",IF(AND(G433&lt;&gt;"",N(G433)&lt;0),"KM RETROCEDE",IF(D433&gt;VLOOKUP(B433,Vehículos!$A$6:$D$55,3,FALSE),"LITROS &gt; TANQUE",IF(AND(H433&lt;&gt;"",N(H433)&gt;VLOOKUP(B433,Vehículos!$A$6:$D$55,4,FALSE)*(1+Vehículos!$C$3)),"CONSUMO ALTO","OK")))))</f>
        <v/>
      </c>
      <c r="J433" s="22"/>
    </row>
    <row r="434" spans="1:10" x14ac:dyDescent="0.25">
      <c r="A434" s="14"/>
      <c r="B434" s="15"/>
      <c r="C434" s="16"/>
      <c r="D434" s="13"/>
      <c r="E434" s="17"/>
      <c r="F434" s="18" t="str">
        <f t="shared" si="12"/>
        <v/>
      </c>
      <c r="G434" s="19" t="str">
        <f>IF(OR(B434="",C434=""),"",IFERROR(C434-LOOKUP(2,1/($B$5:B433=B434),$C$5:C433),""))</f>
        <v/>
      </c>
      <c r="H434" s="20" t="str">
        <f t="shared" si="13"/>
        <v/>
      </c>
      <c r="I434" s="21" t="str">
        <f>IF(B434="","",IF(ISNA(MATCH(B434,Vehículos!$A$6:$A$55,0)),"VEHÍCULO NO CARGADO",IF(AND(G434&lt;&gt;"",N(G434)&lt;0),"KM RETROCEDE",IF(D434&gt;VLOOKUP(B434,Vehículos!$A$6:$D$55,3,FALSE),"LITROS &gt; TANQUE",IF(AND(H434&lt;&gt;"",N(H434)&gt;VLOOKUP(B434,Vehículos!$A$6:$D$55,4,FALSE)*(1+Vehículos!$C$3)),"CONSUMO ALTO","OK")))))</f>
        <v/>
      </c>
      <c r="J434" s="22"/>
    </row>
    <row r="435" spans="1:10" x14ac:dyDescent="0.25">
      <c r="A435" s="14"/>
      <c r="B435" s="15"/>
      <c r="C435" s="16"/>
      <c r="D435" s="13"/>
      <c r="E435" s="17"/>
      <c r="F435" s="18" t="str">
        <f t="shared" si="12"/>
        <v/>
      </c>
      <c r="G435" s="19" t="str">
        <f>IF(OR(B435="",C435=""),"",IFERROR(C435-LOOKUP(2,1/($B$5:B434=B435),$C$5:C434),""))</f>
        <v/>
      </c>
      <c r="H435" s="20" t="str">
        <f t="shared" si="13"/>
        <v/>
      </c>
      <c r="I435" s="21" t="str">
        <f>IF(B435="","",IF(ISNA(MATCH(B435,Vehículos!$A$6:$A$55,0)),"VEHÍCULO NO CARGADO",IF(AND(G435&lt;&gt;"",N(G435)&lt;0),"KM RETROCEDE",IF(D435&gt;VLOOKUP(B435,Vehículos!$A$6:$D$55,3,FALSE),"LITROS &gt; TANQUE",IF(AND(H435&lt;&gt;"",N(H435)&gt;VLOOKUP(B435,Vehículos!$A$6:$D$55,4,FALSE)*(1+Vehículos!$C$3)),"CONSUMO ALTO","OK")))))</f>
        <v/>
      </c>
      <c r="J435" s="22"/>
    </row>
    <row r="436" spans="1:10" x14ac:dyDescent="0.25">
      <c r="A436" s="14"/>
      <c r="B436" s="15"/>
      <c r="C436" s="16"/>
      <c r="D436" s="13"/>
      <c r="E436" s="17"/>
      <c r="F436" s="18" t="str">
        <f t="shared" si="12"/>
        <v/>
      </c>
      <c r="G436" s="19" t="str">
        <f>IF(OR(B436="",C436=""),"",IFERROR(C436-LOOKUP(2,1/($B$5:B435=B436),$C$5:C435),""))</f>
        <v/>
      </c>
      <c r="H436" s="20" t="str">
        <f t="shared" si="13"/>
        <v/>
      </c>
      <c r="I436" s="21" t="str">
        <f>IF(B436="","",IF(ISNA(MATCH(B436,Vehículos!$A$6:$A$55,0)),"VEHÍCULO NO CARGADO",IF(AND(G436&lt;&gt;"",N(G436)&lt;0),"KM RETROCEDE",IF(D436&gt;VLOOKUP(B436,Vehículos!$A$6:$D$55,3,FALSE),"LITROS &gt; TANQUE",IF(AND(H436&lt;&gt;"",N(H436)&gt;VLOOKUP(B436,Vehículos!$A$6:$D$55,4,FALSE)*(1+Vehículos!$C$3)),"CONSUMO ALTO","OK")))))</f>
        <v/>
      </c>
      <c r="J436" s="22"/>
    </row>
    <row r="437" spans="1:10" x14ac:dyDescent="0.25">
      <c r="A437" s="14"/>
      <c r="B437" s="15"/>
      <c r="C437" s="16"/>
      <c r="D437" s="13"/>
      <c r="E437" s="17"/>
      <c r="F437" s="18" t="str">
        <f t="shared" si="12"/>
        <v/>
      </c>
      <c r="G437" s="19" t="str">
        <f>IF(OR(B437="",C437=""),"",IFERROR(C437-LOOKUP(2,1/($B$5:B436=B437),$C$5:C436),""))</f>
        <v/>
      </c>
      <c r="H437" s="20" t="str">
        <f t="shared" si="13"/>
        <v/>
      </c>
      <c r="I437" s="21" t="str">
        <f>IF(B437="","",IF(ISNA(MATCH(B437,Vehículos!$A$6:$A$55,0)),"VEHÍCULO NO CARGADO",IF(AND(G437&lt;&gt;"",N(G437)&lt;0),"KM RETROCEDE",IF(D437&gt;VLOOKUP(B437,Vehículos!$A$6:$D$55,3,FALSE),"LITROS &gt; TANQUE",IF(AND(H437&lt;&gt;"",N(H437)&gt;VLOOKUP(B437,Vehículos!$A$6:$D$55,4,FALSE)*(1+Vehículos!$C$3)),"CONSUMO ALTO","OK")))))</f>
        <v/>
      </c>
      <c r="J437" s="22"/>
    </row>
    <row r="438" spans="1:10" x14ac:dyDescent="0.25">
      <c r="A438" s="14"/>
      <c r="B438" s="15"/>
      <c r="C438" s="16"/>
      <c r="D438" s="13"/>
      <c r="E438" s="17"/>
      <c r="F438" s="18" t="str">
        <f t="shared" si="12"/>
        <v/>
      </c>
      <c r="G438" s="19" t="str">
        <f>IF(OR(B438="",C438=""),"",IFERROR(C438-LOOKUP(2,1/($B$5:B437=B438),$C$5:C437),""))</f>
        <v/>
      </c>
      <c r="H438" s="20" t="str">
        <f t="shared" si="13"/>
        <v/>
      </c>
      <c r="I438" s="21" t="str">
        <f>IF(B438="","",IF(ISNA(MATCH(B438,Vehículos!$A$6:$A$55,0)),"VEHÍCULO NO CARGADO",IF(AND(G438&lt;&gt;"",N(G438)&lt;0),"KM RETROCEDE",IF(D438&gt;VLOOKUP(B438,Vehículos!$A$6:$D$55,3,FALSE),"LITROS &gt; TANQUE",IF(AND(H438&lt;&gt;"",N(H438)&gt;VLOOKUP(B438,Vehículos!$A$6:$D$55,4,FALSE)*(1+Vehículos!$C$3)),"CONSUMO ALTO","OK")))))</f>
        <v/>
      </c>
      <c r="J438" s="22"/>
    </row>
    <row r="439" spans="1:10" x14ac:dyDescent="0.25">
      <c r="A439" s="14"/>
      <c r="B439" s="15"/>
      <c r="C439" s="16"/>
      <c r="D439" s="13"/>
      <c r="E439" s="17"/>
      <c r="F439" s="18" t="str">
        <f t="shared" si="12"/>
        <v/>
      </c>
      <c r="G439" s="19" t="str">
        <f>IF(OR(B439="",C439=""),"",IFERROR(C439-LOOKUP(2,1/($B$5:B438=B439),$C$5:C438),""))</f>
        <v/>
      </c>
      <c r="H439" s="20" t="str">
        <f t="shared" si="13"/>
        <v/>
      </c>
      <c r="I439" s="21" t="str">
        <f>IF(B439="","",IF(ISNA(MATCH(B439,Vehículos!$A$6:$A$55,0)),"VEHÍCULO NO CARGADO",IF(AND(G439&lt;&gt;"",N(G439)&lt;0),"KM RETROCEDE",IF(D439&gt;VLOOKUP(B439,Vehículos!$A$6:$D$55,3,FALSE),"LITROS &gt; TANQUE",IF(AND(H439&lt;&gt;"",N(H439)&gt;VLOOKUP(B439,Vehículos!$A$6:$D$55,4,FALSE)*(1+Vehículos!$C$3)),"CONSUMO ALTO","OK")))))</f>
        <v/>
      </c>
      <c r="J439" s="22"/>
    </row>
    <row r="440" spans="1:10" x14ac:dyDescent="0.25">
      <c r="A440" s="14"/>
      <c r="B440" s="15"/>
      <c r="C440" s="16"/>
      <c r="D440" s="13"/>
      <c r="E440" s="17"/>
      <c r="F440" s="18" t="str">
        <f t="shared" si="12"/>
        <v/>
      </c>
      <c r="G440" s="19" t="str">
        <f>IF(OR(B440="",C440=""),"",IFERROR(C440-LOOKUP(2,1/($B$5:B439=B440),$C$5:C439),""))</f>
        <v/>
      </c>
      <c r="H440" s="20" t="str">
        <f t="shared" si="13"/>
        <v/>
      </c>
      <c r="I440" s="21" t="str">
        <f>IF(B440="","",IF(ISNA(MATCH(B440,Vehículos!$A$6:$A$55,0)),"VEHÍCULO NO CARGADO",IF(AND(G440&lt;&gt;"",N(G440)&lt;0),"KM RETROCEDE",IF(D440&gt;VLOOKUP(B440,Vehículos!$A$6:$D$55,3,FALSE),"LITROS &gt; TANQUE",IF(AND(H440&lt;&gt;"",N(H440)&gt;VLOOKUP(B440,Vehículos!$A$6:$D$55,4,FALSE)*(1+Vehículos!$C$3)),"CONSUMO ALTO","OK")))))</f>
        <v/>
      </c>
      <c r="J440" s="22"/>
    </row>
    <row r="441" spans="1:10" x14ac:dyDescent="0.25">
      <c r="A441" s="14"/>
      <c r="B441" s="15"/>
      <c r="C441" s="16"/>
      <c r="D441" s="13"/>
      <c r="E441" s="17"/>
      <c r="F441" s="18" t="str">
        <f t="shared" si="12"/>
        <v/>
      </c>
      <c r="G441" s="19" t="str">
        <f>IF(OR(B441="",C441=""),"",IFERROR(C441-LOOKUP(2,1/($B$5:B440=B441),$C$5:C440),""))</f>
        <v/>
      </c>
      <c r="H441" s="20" t="str">
        <f t="shared" si="13"/>
        <v/>
      </c>
      <c r="I441" s="21" t="str">
        <f>IF(B441="","",IF(ISNA(MATCH(B441,Vehículos!$A$6:$A$55,0)),"VEHÍCULO NO CARGADO",IF(AND(G441&lt;&gt;"",N(G441)&lt;0),"KM RETROCEDE",IF(D441&gt;VLOOKUP(B441,Vehículos!$A$6:$D$55,3,FALSE),"LITROS &gt; TANQUE",IF(AND(H441&lt;&gt;"",N(H441)&gt;VLOOKUP(B441,Vehículos!$A$6:$D$55,4,FALSE)*(1+Vehículos!$C$3)),"CONSUMO ALTO","OK")))))</f>
        <v/>
      </c>
      <c r="J441" s="22"/>
    </row>
    <row r="442" spans="1:10" x14ac:dyDescent="0.25">
      <c r="A442" s="14"/>
      <c r="B442" s="15"/>
      <c r="C442" s="16"/>
      <c r="D442" s="13"/>
      <c r="E442" s="17"/>
      <c r="F442" s="18" t="str">
        <f t="shared" si="12"/>
        <v/>
      </c>
      <c r="G442" s="19" t="str">
        <f>IF(OR(B442="",C442=""),"",IFERROR(C442-LOOKUP(2,1/($B$5:B441=B442),$C$5:C441),""))</f>
        <v/>
      </c>
      <c r="H442" s="20" t="str">
        <f t="shared" si="13"/>
        <v/>
      </c>
      <c r="I442" s="21" t="str">
        <f>IF(B442="","",IF(ISNA(MATCH(B442,Vehículos!$A$6:$A$55,0)),"VEHÍCULO NO CARGADO",IF(AND(G442&lt;&gt;"",N(G442)&lt;0),"KM RETROCEDE",IF(D442&gt;VLOOKUP(B442,Vehículos!$A$6:$D$55,3,FALSE),"LITROS &gt; TANQUE",IF(AND(H442&lt;&gt;"",N(H442)&gt;VLOOKUP(B442,Vehículos!$A$6:$D$55,4,FALSE)*(1+Vehículos!$C$3)),"CONSUMO ALTO","OK")))))</f>
        <v/>
      </c>
      <c r="J442" s="22"/>
    </row>
    <row r="443" spans="1:10" x14ac:dyDescent="0.25">
      <c r="A443" s="14"/>
      <c r="B443" s="15"/>
      <c r="C443" s="16"/>
      <c r="D443" s="13"/>
      <c r="E443" s="17"/>
      <c r="F443" s="18" t="str">
        <f t="shared" si="12"/>
        <v/>
      </c>
      <c r="G443" s="19" t="str">
        <f>IF(OR(B443="",C443=""),"",IFERROR(C443-LOOKUP(2,1/($B$5:B442=B443),$C$5:C442),""))</f>
        <v/>
      </c>
      <c r="H443" s="20" t="str">
        <f t="shared" si="13"/>
        <v/>
      </c>
      <c r="I443" s="21" t="str">
        <f>IF(B443="","",IF(ISNA(MATCH(B443,Vehículos!$A$6:$A$55,0)),"VEHÍCULO NO CARGADO",IF(AND(G443&lt;&gt;"",N(G443)&lt;0),"KM RETROCEDE",IF(D443&gt;VLOOKUP(B443,Vehículos!$A$6:$D$55,3,FALSE),"LITROS &gt; TANQUE",IF(AND(H443&lt;&gt;"",N(H443)&gt;VLOOKUP(B443,Vehículos!$A$6:$D$55,4,FALSE)*(1+Vehículos!$C$3)),"CONSUMO ALTO","OK")))))</f>
        <v/>
      </c>
      <c r="J443" s="22"/>
    </row>
    <row r="444" spans="1:10" x14ac:dyDescent="0.25">
      <c r="A444" s="14"/>
      <c r="B444" s="15"/>
      <c r="C444" s="16"/>
      <c r="D444" s="13"/>
      <c r="E444" s="17"/>
      <c r="F444" s="18" t="str">
        <f t="shared" si="12"/>
        <v/>
      </c>
      <c r="G444" s="19" t="str">
        <f>IF(OR(B444="",C444=""),"",IFERROR(C444-LOOKUP(2,1/($B$5:B443=B444),$C$5:C443),""))</f>
        <v/>
      </c>
      <c r="H444" s="20" t="str">
        <f t="shared" si="13"/>
        <v/>
      </c>
      <c r="I444" s="21" t="str">
        <f>IF(B444="","",IF(ISNA(MATCH(B444,Vehículos!$A$6:$A$55,0)),"VEHÍCULO NO CARGADO",IF(AND(G444&lt;&gt;"",N(G444)&lt;0),"KM RETROCEDE",IF(D444&gt;VLOOKUP(B444,Vehículos!$A$6:$D$55,3,FALSE),"LITROS &gt; TANQUE",IF(AND(H444&lt;&gt;"",N(H444)&gt;VLOOKUP(B444,Vehículos!$A$6:$D$55,4,FALSE)*(1+Vehículos!$C$3)),"CONSUMO ALTO","OK")))))</f>
        <v/>
      </c>
      <c r="J444" s="22"/>
    </row>
    <row r="445" spans="1:10" x14ac:dyDescent="0.25">
      <c r="A445" s="14"/>
      <c r="B445" s="15"/>
      <c r="C445" s="16"/>
      <c r="D445" s="13"/>
      <c r="E445" s="17"/>
      <c r="F445" s="18" t="str">
        <f t="shared" si="12"/>
        <v/>
      </c>
      <c r="G445" s="19" t="str">
        <f>IF(OR(B445="",C445=""),"",IFERROR(C445-LOOKUP(2,1/($B$5:B444=B445),$C$5:C444),""))</f>
        <v/>
      </c>
      <c r="H445" s="20" t="str">
        <f t="shared" si="13"/>
        <v/>
      </c>
      <c r="I445" s="21" t="str">
        <f>IF(B445="","",IF(ISNA(MATCH(B445,Vehículos!$A$6:$A$55,0)),"VEHÍCULO NO CARGADO",IF(AND(G445&lt;&gt;"",N(G445)&lt;0),"KM RETROCEDE",IF(D445&gt;VLOOKUP(B445,Vehículos!$A$6:$D$55,3,FALSE),"LITROS &gt; TANQUE",IF(AND(H445&lt;&gt;"",N(H445)&gt;VLOOKUP(B445,Vehículos!$A$6:$D$55,4,FALSE)*(1+Vehículos!$C$3)),"CONSUMO ALTO","OK")))))</f>
        <v/>
      </c>
      <c r="J445" s="22"/>
    </row>
    <row r="446" spans="1:10" x14ac:dyDescent="0.25">
      <c r="A446" s="14"/>
      <c r="B446" s="15"/>
      <c r="C446" s="16"/>
      <c r="D446" s="13"/>
      <c r="E446" s="17"/>
      <c r="F446" s="18" t="str">
        <f t="shared" si="12"/>
        <v/>
      </c>
      <c r="G446" s="19" t="str">
        <f>IF(OR(B446="",C446=""),"",IFERROR(C446-LOOKUP(2,1/($B$5:B445=B446),$C$5:C445),""))</f>
        <v/>
      </c>
      <c r="H446" s="20" t="str">
        <f t="shared" si="13"/>
        <v/>
      </c>
      <c r="I446" s="21" t="str">
        <f>IF(B446="","",IF(ISNA(MATCH(B446,Vehículos!$A$6:$A$55,0)),"VEHÍCULO NO CARGADO",IF(AND(G446&lt;&gt;"",N(G446)&lt;0),"KM RETROCEDE",IF(D446&gt;VLOOKUP(B446,Vehículos!$A$6:$D$55,3,FALSE),"LITROS &gt; TANQUE",IF(AND(H446&lt;&gt;"",N(H446)&gt;VLOOKUP(B446,Vehículos!$A$6:$D$55,4,FALSE)*(1+Vehículos!$C$3)),"CONSUMO ALTO","OK")))))</f>
        <v/>
      </c>
      <c r="J446" s="22"/>
    </row>
    <row r="447" spans="1:10" x14ac:dyDescent="0.25">
      <c r="A447" s="14"/>
      <c r="B447" s="15"/>
      <c r="C447" s="16"/>
      <c r="D447" s="13"/>
      <c r="E447" s="17"/>
      <c r="F447" s="18" t="str">
        <f t="shared" si="12"/>
        <v/>
      </c>
      <c r="G447" s="19" t="str">
        <f>IF(OR(B447="",C447=""),"",IFERROR(C447-LOOKUP(2,1/($B$5:B446=B447),$C$5:C446),""))</f>
        <v/>
      </c>
      <c r="H447" s="20" t="str">
        <f t="shared" si="13"/>
        <v/>
      </c>
      <c r="I447" s="21" t="str">
        <f>IF(B447="","",IF(ISNA(MATCH(B447,Vehículos!$A$6:$A$55,0)),"VEHÍCULO NO CARGADO",IF(AND(G447&lt;&gt;"",N(G447)&lt;0),"KM RETROCEDE",IF(D447&gt;VLOOKUP(B447,Vehículos!$A$6:$D$55,3,FALSE),"LITROS &gt; TANQUE",IF(AND(H447&lt;&gt;"",N(H447)&gt;VLOOKUP(B447,Vehículos!$A$6:$D$55,4,FALSE)*(1+Vehículos!$C$3)),"CONSUMO ALTO","OK")))))</f>
        <v/>
      </c>
      <c r="J447" s="22"/>
    </row>
    <row r="448" spans="1:10" x14ac:dyDescent="0.25">
      <c r="A448" s="14"/>
      <c r="B448" s="15"/>
      <c r="C448" s="16"/>
      <c r="D448" s="13"/>
      <c r="E448" s="17"/>
      <c r="F448" s="18" t="str">
        <f t="shared" si="12"/>
        <v/>
      </c>
      <c r="G448" s="19" t="str">
        <f>IF(OR(B448="",C448=""),"",IFERROR(C448-LOOKUP(2,1/($B$5:B447=B448),$C$5:C447),""))</f>
        <v/>
      </c>
      <c r="H448" s="20" t="str">
        <f t="shared" si="13"/>
        <v/>
      </c>
      <c r="I448" s="21" t="str">
        <f>IF(B448="","",IF(ISNA(MATCH(B448,Vehículos!$A$6:$A$55,0)),"VEHÍCULO NO CARGADO",IF(AND(G448&lt;&gt;"",N(G448)&lt;0),"KM RETROCEDE",IF(D448&gt;VLOOKUP(B448,Vehículos!$A$6:$D$55,3,FALSE),"LITROS &gt; TANQUE",IF(AND(H448&lt;&gt;"",N(H448)&gt;VLOOKUP(B448,Vehículos!$A$6:$D$55,4,FALSE)*(1+Vehículos!$C$3)),"CONSUMO ALTO","OK")))))</f>
        <v/>
      </c>
      <c r="J448" s="22"/>
    </row>
    <row r="449" spans="1:10" x14ac:dyDescent="0.25">
      <c r="A449" s="14"/>
      <c r="B449" s="15"/>
      <c r="C449" s="16"/>
      <c r="D449" s="13"/>
      <c r="E449" s="17"/>
      <c r="F449" s="18" t="str">
        <f t="shared" si="12"/>
        <v/>
      </c>
      <c r="G449" s="19" t="str">
        <f>IF(OR(B449="",C449=""),"",IFERROR(C449-LOOKUP(2,1/($B$5:B448=B449),$C$5:C448),""))</f>
        <v/>
      </c>
      <c r="H449" s="20" t="str">
        <f t="shared" si="13"/>
        <v/>
      </c>
      <c r="I449" s="21" t="str">
        <f>IF(B449="","",IF(ISNA(MATCH(B449,Vehículos!$A$6:$A$55,0)),"VEHÍCULO NO CARGADO",IF(AND(G449&lt;&gt;"",N(G449)&lt;0),"KM RETROCEDE",IF(D449&gt;VLOOKUP(B449,Vehículos!$A$6:$D$55,3,FALSE),"LITROS &gt; TANQUE",IF(AND(H449&lt;&gt;"",N(H449)&gt;VLOOKUP(B449,Vehículos!$A$6:$D$55,4,FALSE)*(1+Vehículos!$C$3)),"CONSUMO ALTO","OK")))))</f>
        <v/>
      </c>
      <c r="J449" s="22"/>
    </row>
    <row r="450" spans="1:10" x14ac:dyDescent="0.25">
      <c r="A450" s="14"/>
      <c r="B450" s="15"/>
      <c r="C450" s="16"/>
      <c r="D450" s="13"/>
      <c r="E450" s="17"/>
      <c r="F450" s="18" t="str">
        <f t="shared" si="12"/>
        <v/>
      </c>
      <c r="G450" s="19" t="str">
        <f>IF(OR(B450="",C450=""),"",IFERROR(C450-LOOKUP(2,1/($B$5:B449=B450),$C$5:C449),""))</f>
        <v/>
      </c>
      <c r="H450" s="20" t="str">
        <f t="shared" si="13"/>
        <v/>
      </c>
      <c r="I450" s="21" t="str">
        <f>IF(B450="","",IF(ISNA(MATCH(B450,Vehículos!$A$6:$A$55,0)),"VEHÍCULO NO CARGADO",IF(AND(G450&lt;&gt;"",N(G450)&lt;0),"KM RETROCEDE",IF(D450&gt;VLOOKUP(B450,Vehículos!$A$6:$D$55,3,FALSE),"LITROS &gt; TANQUE",IF(AND(H450&lt;&gt;"",N(H450)&gt;VLOOKUP(B450,Vehículos!$A$6:$D$55,4,FALSE)*(1+Vehículos!$C$3)),"CONSUMO ALTO","OK")))))</f>
        <v/>
      </c>
      <c r="J450" s="22"/>
    </row>
    <row r="451" spans="1:10" x14ac:dyDescent="0.25">
      <c r="A451" s="14"/>
      <c r="B451" s="15"/>
      <c r="C451" s="16"/>
      <c r="D451" s="13"/>
      <c r="E451" s="17"/>
      <c r="F451" s="18" t="str">
        <f t="shared" si="12"/>
        <v/>
      </c>
      <c r="G451" s="19" t="str">
        <f>IF(OR(B451="",C451=""),"",IFERROR(C451-LOOKUP(2,1/($B$5:B450=B451),$C$5:C450),""))</f>
        <v/>
      </c>
      <c r="H451" s="20" t="str">
        <f t="shared" si="13"/>
        <v/>
      </c>
      <c r="I451" s="21" t="str">
        <f>IF(B451="","",IF(ISNA(MATCH(B451,Vehículos!$A$6:$A$55,0)),"VEHÍCULO NO CARGADO",IF(AND(G451&lt;&gt;"",N(G451)&lt;0),"KM RETROCEDE",IF(D451&gt;VLOOKUP(B451,Vehículos!$A$6:$D$55,3,FALSE),"LITROS &gt; TANQUE",IF(AND(H451&lt;&gt;"",N(H451)&gt;VLOOKUP(B451,Vehículos!$A$6:$D$55,4,FALSE)*(1+Vehículos!$C$3)),"CONSUMO ALTO","OK")))))</f>
        <v/>
      </c>
      <c r="J451" s="22"/>
    </row>
    <row r="452" spans="1:10" x14ac:dyDescent="0.25">
      <c r="A452" s="14"/>
      <c r="B452" s="15"/>
      <c r="C452" s="16"/>
      <c r="D452" s="13"/>
      <c r="E452" s="17"/>
      <c r="F452" s="18" t="str">
        <f t="shared" si="12"/>
        <v/>
      </c>
      <c r="G452" s="19" t="str">
        <f>IF(OR(B452="",C452=""),"",IFERROR(C452-LOOKUP(2,1/($B$5:B451=B452),$C$5:C451),""))</f>
        <v/>
      </c>
      <c r="H452" s="20" t="str">
        <f t="shared" si="13"/>
        <v/>
      </c>
      <c r="I452" s="21" t="str">
        <f>IF(B452="","",IF(ISNA(MATCH(B452,Vehículos!$A$6:$A$55,0)),"VEHÍCULO NO CARGADO",IF(AND(G452&lt;&gt;"",N(G452)&lt;0),"KM RETROCEDE",IF(D452&gt;VLOOKUP(B452,Vehículos!$A$6:$D$55,3,FALSE),"LITROS &gt; TANQUE",IF(AND(H452&lt;&gt;"",N(H452)&gt;VLOOKUP(B452,Vehículos!$A$6:$D$55,4,FALSE)*(1+Vehículos!$C$3)),"CONSUMO ALTO","OK")))))</f>
        <v/>
      </c>
      <c r="J452" s="22"/>
    </row>
    <row r="453" spans="1:10" x14ac:dyDescent="0.25">
      <c r="A453" s="14"/>
      <c r="B453" s="15"/>
      <c r="C453" s="16"/>
      <c r="D453" s="13"/>
      <c r="E453" s="17"/>
      <c r="F453" s="18" t="str">
        <f t="shared" si="12"/>
        <v/>
      </c>
      <c r="G453" s="19" t="str">
        <f>IF(OR(B453="",C453=""),"",IFERROR(C453-LOOKUP(2,1/($B$5:B452=B453),$C$5:C452),""))</f>
        <v/>
      </c>
      <c r="H453" s="20" t="str">
        <f t="shared" si="13"/>
        <v/>
      </c>
      <c r="I453" s="21" t="str">
        <f>IF(B453="","",IF(ISNA(MATCH(B453,Vehículos!$A$6:$A$55,0)),"VEHÍCULO NO CARGADO",IF(AND(G453&lt;&gt;"",N(G453)&lt;0),"KM RETROCEDE",IF(D453&gt;VLOOKUP(B453,Vehículos!$A$6:$D$55,3,FALSE),"LITROS &gt; TANQUE",IF(AND(H453&lt;&gt;"",N(H453)&gt;VLOOKUP(B453,Vehículos!$A$6:$D$55,4,FALSE)*(1+Vehículos!$C$3)),"CONSUMO ALTO","OK")))))</f>
        <v/>
      </c>
      <c r="J453" s="22"/>
    </row>
    <row r="454" spans="1:10" x14ac:dyDescent="0.25">
      <c r="A454" s="14"/>
      <c r="B454" s="15"/>
      <c r="C454" s="16"/>
      <c r="D454" s="13"/>
      <c r="E454" s="17"/>
      <c r="F454" s="18" t="str">
        <f t="shared" ref="F454:F517" si="14">IF(OR(D454="",E454=""),"",D454*E454)</f>
        <v/>
      </c>
      <c r="G454" s="19" t="str">
        <f>IF(OR(B454="",C454=""),"",IFERROR(C454-LOOKUP(2,1/($B$5:B453=B454),$C$5:C453),""))</f>
        <v/>
      </c>
      <c r="H454" s="20" t="str">
        <f t="shared" ref="H454:H517" si="15">IF(OR(G454="",D454=""),"",IF(G454&gt;0,D454/G454*100,""))</f>
        <v/>
      </c>
      <c r="I454" s="21" t="str">
        <f>IF(B454="","",IF(ISNA(MATCH(B454,Vehículos!$A$6:$A$55,0)),"VEHÍCULO NO CARGADO",IF(AND(G454&lt;&gt;"",N(G454)&lt;0),"KM RETROCEDE",IF(D454&gt;VLOOKUP(B454,Vehículos!$A$6:$D$55,3,FALSE),"LITROS &gt; TANQUE",IF(AND(H454&lt;&gt;"",N(H454)&gt;VLOOKUP(B454,Vehículos!$A$6:$D$55,4,FALSE)*(1+Vehículos!$C$3)),"CONSUMO ALTO","OK")))))</f>
        <v/>
      </c>
      <c r="J454" s="22"/>
    </row>
    <row r="455" spans="1:10" x14ac:dyDescent="0.25">
      <c r="A455" s="14"/>
      <c r="B455" s="15"/>
      <c r="C455" s="16"/>
      <c r="D455" s="13"/>
      <c r="E455" s="17"/>
      <c r="F455" s="18" t="str">
        <f t="shared" si="14"/>
        <v/>
      </c>
      <c r="G455" s="19" t="str">
        <f>IF(OR(B455="",C455=""),"",IFERROR(C455-LOOKUP(2,1/($B$5:B454=B455),$C$5:C454),""))</f>
        <v/>
      </c>
      <c r="H455" s="20" t="str">
        <f t="shared" si="15"/>
        <v/>
      </c>
      <c r="I455" s="21" t="str">
        <f>IF(B455="","",IF(ISNA(MATCH(B455,Vehículos!$A$6:$A$55,0)),"VEHÍCULO NO CARGADO",IF(AND(G455&lt;&gt;"",N(G455)&lt;0),"KM RETROCEDE",IF(D455&gt;VLOOKUP(B455,Vehículos!$A$6:$D$55,3,FALSE),"LITROS &gt; TANQUE",IF(AND(H455&lt;&gt;"",N(H455)&gt;VLOOKUP(B455,Vehículos!$A$6:$D$55,4,FALSE)*(1+Vehículos!$C$3)),"CONSUMO ALTO","OK")))))</f>
        <v/>
      </c>
      <c r="J455" s="22"/>
    </row>
    <row r="456" spans="1:10" x14ac:dyDescent="0.25">
      <c r="A456" s="14"/>
      <c r="B456" s="15"/>
      <c r="C456" s="16"/>
      <c r="D456" s="13"/>
      <c r="E456" s="17"/>
      <c r="F456" s="18" t="str">
        <f t="shared" si="14"/>
        <v/>
      </c>
      <c r="G456" s="19" t="str">
        <f>IF(OR(B456="",C456=""),"",IFERROR(C456-LOOKUP(2,1/($B$5:B455=B456),$C$5:C455),""))</f>
        <v/>
      </c>
      <c r="H456" s="20" t="str">
        <f t="shared" si="15"/>
        <v/>
      </c>
      <c r="I456" s="21" t="str">
        <f>IF(B456="","",IF(ISNA(MATCH(B456,Vehículos!$A$6:$A$55,0)),"VEHÍCULO NO CARGADO",IF(AND(G456&lt;&gt;"",N(G456)&lt;0),"KM RETROCEDE",IF(D456&gt;VLOOKUP(B456,Vehículos!$A$6:$D$55,3,FALSE),"LITROS &gt; TANQUE",IF(AND(H456&lt;&gt;"",N(H456)&gt;VLOOKUP(B456,Vehículos!$A$6:$D$55,4,FALSE)*(1+Vehículos!$C$3)),"CONSUMO ALTO","OK")))))</f>
        <v/>
      </c>
      <c r="J456" s="22"/>
    </row>
    <row r="457" spans="1:10" x14ac:dyDescent="0.25">
      <c r="A457" s="14"/>
      <c r="B457" s="15"/>
      <c r="C457" s="16"/>
      <c r="D457" s="13"/>
      <c r="E457" s="17"/>
      <c r="F457" s="18" t="str">
        <f t="shared" si="14"/>
        <v/>
      </c>
      <c r="G457" s="19" t="str">
        <f>IF(OR(B457="",C457=""),"",IFERROR(C457-LOOKUP(2,1/($B$5:B456=B457),$C$5:C456),""))</f>
        <v/>
      </c>
      <c r="H457" s="20" t="str">
        <f t="shared" si="15"/>
        <v/>
      </c>
      <c r="I457" s="21" t="str">
        <f>IF(B457="","",IF(ISNA(MATCH(B457,Vehículos!$A$6:$A$55,0)),"VEHÍCULO NO CARGADO",IF(AND(G457&lt;&gt;"",N(G457)&lt;0),"KM RETROCEDE",IF(D457&gt;VLOOKUP(B457,Vehículos!$A$6:$D$55,3,FALSE),"LITROS &gt; TANQUE",IF(AND(H457&lt;&gt;"",N(H457)&gt;VLOOKUP(B457,Vehículos!$A$6:$D$55,4,FALSE)*(1+Vehículos!$C$3)),"CONSUMO ALTO","OK")))))</f>
        <v/>
      </c>
      <c r="J457" s="22"/>
    </row>
    <row r="458" spans="1:10" x14ac:dyDescent="0.25">
      <c r="A458" s="14"/>
      <c r="B458" s="15"/>
      <c r="C458" s="16"/>
      <c r="D458" s="13"/>
      <c r="E458" s="17"/>
      <c r="F458" s="18" t="str">
        <f t="shared" si="14"/>
        <v/>
      </c>
      <c r="G458" s="19" t="str">
        <f>IF(OR(B458="",C458=""),"",IFERROR(C458-LOOKUP(2,1/($B$5:B457=B458),$C$5:C457),""))</f>
        <v/>
      </c>
      <c r="H458" s="20" t="str">
        <f t="shared" si="15"/>
        <v/>
      </c>
      <c r="I458" s="21" t="str">
        <f>IF(B458="","",IF(ISNA(MATCH(B458,Vehículos!$A$6:$A$55,0)),"VEHÍCULO NO CARGADO",IF(AND(G458&lt;&gt;"",N(G458)&lt;0),"KM RETROCEDE",IF(D458&gt;VLOOKUP(B458,Vehículos!$A$6:$D$55,3,FALSE),"LITROS &gt; TANQUE",IF(AND(H458&lt;&gt;"",N(H458)&gt;VLOOKUP(B458,Vehículos!$A$6:$D$55,4,FALSE)*(1+Vehículos!$C$3)),"CONSUMO ALTO","OK")))))</f>
        <v/>
      </c>
      <c r="J458" s="22"/>
    </row>
    <row r="459" spans="1:10" x14ac:dyDescent="0.25">
      <c r="A459" s="14"/>
      <c r="B459" s="15"/>
      <c r="C459" s="16"/>
      <c r="D459" s="13"/>
      <c r="E459" s="17"/>
      <c r="F459" s="18" t="str">
        <f t="shared" si="14"/>
        <v/>
      </c>
      <c r="G459" s="19" t="str">
        <f>IF(OR(B459="",C459=""),"",IFERROR(C459-LOOKUP(2,1/($B$5:B458=B459),$C$5:C458),""))</f>
        <v/>
      </c>
      <c r="H459" s="20" t="str">
        <f t="shared" si="15"/>
        <v/>
      </c>
      <c r="I459" s="21" t="str">
        <f>IF(B459="","",IF(ISNA(MATCH(B459,Vehículos!$A$6:$A$55,0)),"VEHÍCULO NO CARGADO",IF(AND(G459&lt;&gt;"",N(G459)&lt;0),"KM RETROCEDE",IF(D459&gt;VLOOKUP(B459,Vehículos!$A$6:$D$55,3,FALSE),"LITROS &gt; TANQUE",IF(AND(H459&lt;&gt;"",N(H459)&gt;VLOOKUP(B459,Vehículos!$A$6:$D$55,4,FALSE)*(1+Vehículos!$C$3)),"CONSUMO ALTO","OK")))))</f>
        <v/>
      </c>
      <c r="J459" s="22"/>
    </row>
    <row r="460" spans="1:10" x14ac:dyDescent="0.25">
      <c r="A460" s="14"/>
      <c r="B460" s="15"/>
      <c r="C460" s="16"/>
      <c r="D460" s="13"/>
      <c r="E460" s="17"/>
      <c r="F460" s="18" t="str">
        <f t="shared" si="14"/>
        <v/>
      </c>
      <c r="G460" s="19" t="str">
        <f>IF(OR(B460="",C460=""),"",IFERROR(C460-LOOKUP(2,1/($B$5:B459=B460),$C$5:C459),""))</f>
        <v/>
      </c>
      <c r="H460" s="20" t="str">
        <f t="shared" si="15"/>
        <v/>
      </c>
      <c r="I460" s="21" t="str">
        <f>IF(B460="","",IF(ISNA(MATCH(B460,Vehículos!$A$6:$A$55,0)),"VEHÍCULO NO CARGADO",IF(AND(G460&lt;&gt;"",N(G460)&lt;0),"KM RETROCEDE",IF(D460&gt;VLOOKUP(B460,Vehículos!$A$6:$D$55,3,FALSE),"LITROS &gt; TANQUE",IF(AND(H460&lt;&gt;"",N(H460)&gt;VLOOKUP(B460,Vehículos!$A$6:$D$55,4,FALSE)*(1+Vehículos!$C$3)),"CONSUMO ALTO","OK")))))</f>
        <v/>
      </c>
      <c r="J460" s="22"/>
    </row>
    <row r="461" spans="1:10" x14ac:dyDescent="0.25">
      <c r="A461" s="14"/>
      <c r="B461" s="15"/>
      <c r="C461" s="16"/>
      <c r="D461" s="13"/>
      <c r="E461" s="17"/>
      <c r="F461" s="18" t="str">
        <f t="shared" si="14"/>
        <v/>
      </c>
      <c r="G461" s="19" t="str">
        <f>IF(OR(B461="",C461=""),"",IFERROR(C461-LOOKUP(2,1/($B$5:B460=B461),$C$5:C460),""))</f>
        <v/>
      </c>
      <c r="H461" s="20" t="str">
        <f t="shared" si="15"/>
        <v/>
      </c>
      <c r="I461" s="21" t="str">
        <f>IF(B461="","",IF(ISNA(MATCH(B461,Vehículos!$A$6:$A$55,0)),"VEHÍCULO NO CARGADO",IF(AND(G461&lt;&gt;"",N(G461)&lt;0),"KM RETROCEDE",IF(D461&gt;VLOOKUP(B461,Vehículos!$A$6:$D$55,3,FALSE),"LITROS &gt; TANQUE",IF(AND(H461&lt;&gt;"",N(H461)&gt;VLOOKUP(B461,Vehículos!$A$6:$D$55,4,FALSE)*(1+Vehículos!$C$3)),"CONSUMO ALTO","OK")))))</f>
        <v/>
      </c>
      <c r="J461" s="22"/>
    </row>
    <row r="462" spans="1:10" x14ac:dyDescent="0.25">
      <c r="A462" s="14"/>
      <c r="B462" s="15"/>
      <c r="C462" s="16"/>
      <c r="D462" s="13"/>
      <c r="E462" s="17"/>
      <c r="F462" s="18" t="str">
        <f t="shared" si="14"/>
        <v/>
      </c>
      <c r="G462" s="19" t="str">
        <f>IF(OR(B462="",C462=""),"",IFERROR(C462-LOOKUP(2,1/($B$5:B461=B462),$C$5:C461),""))</f>
        <v/>
      </c>
      <c r="H462" s="20" t="str">
        <f t="shared" si="15"/>
        <v/>
      </c>
      <c r="I462" s="21" t="str">
        <f>IF(B462="","",IF(ISNA(MATCH(B462,Vehículos!$A$6:$A$55,0)),"VEHÍCULO NO CARGADO",IF(AND(G462&lt;&gt;"",N(G462)&lt;0),"KM RETROCEDE",IF(D462&gt;VLOOKUP(B462,Vehículos!$A$6:$D$55,3,FALSE),"LITROS &gt; TANQUE",IF(AND(H462&lt;&gt;"",N(H462)&gt;VLOOKUP(B462,Vehículos!$A$6:$D$55,4,FALSE)*(1+Vehículos!$C$3)),"CONSUMO ALTO","OK")))))</f>
        <v/>
      </c>
      <c r="J462" s="22"/>
    </row>
    <row r="463" spans="1:10" x14ac:dyDescent="0.25">
      <c r="A463" s="14"/>
      <c r="B463" s="15"/>
      <c r="C463" s="16"/>
      <c r="D463" s="13"/>
      <c r="E463" s="17"/>
      <c r="F463" s="18" t="str">
        <f t="shared" si="14"/>
        <v/>
      </c>
      <c r="G463" s="19" t="str">
        <f>IF(OR(B463="",C463=""),"",IFERROR(C463-LOOKUP(2,1/($B$5:B462=B463),$C$5:C462),""))</f>
        <v/>
      </c>
      <c r="H463" s="20" t="str">
        <f t="shared" si="15"/>
        <v/>
      </c>
      <c r="I463" s="21" t="str">
        <f>IF(B463="","",IF(ISNA(MATCH(B463,Vehículos!$A$6:$A$55,0)),"VEHÍCULO NO CARGADO",IF(AND(G463&lt;&gt;"",N(G463)&lt;0),"KM RETROCEDE",IF(D463&gt;VLOOKUP(B463,Vehículos!$A$6:$D$55,3,FALSE),"LITROS &gt; TANQUE",IF(AND(H463&lt;&gt;"",N(H463)&gt;VLOOKUP(B463,Vehículos!$A$6:$D$55,4,FALSE)*(1+Vehículos!$C$3)),"CONSUMO ALTO","OK")))))</f>
        <v/>
      </c>
      <c r="J463" s="22"/>
    </row>
    <row r="464" spans="1:10" x14ac:dyDescent="0.25">
      <c r="A464" s="14"/>
      <c r="B464" s="15"/>
      <c r="C464" s="16"/>
      <c r="D464" s="13"/>
      <c r="E464" s="17"/>
      <c r="F464" s="18" t="str">
        <f t="shared" si="14"/>
        <v/>
      </c>
      <c r="G464" s="19" t="str">
        <f>IF(OR(B464="",C464=""),"",IFERROR(C464-LOOKUP(2,1/($B$5:B463=B464),$C$5:C463),""))</f>
        <v/>
      </c>
      <c r="H464" s="20" t="str">
        <f t="shared" si="15"/>
        <v/>
      </c>
      <c r="I464" s="21" t="str">
        <f>IF(B464="","",IF(ISNA(MATCH(B464,Vehículos!$A$6:$A$55,0)),"VEHÍCULO NO CARGADO",IF(AND(G464&lt;&gt;"",N(G464)&lt;0),"KM RETROCEDE",IF(D464&gt;VLOOKUP(B464,Vehículos!$A$6:$D$55,3,FALSE),"LITROS &gt; TANQUE",IF(AND(H464&lt;&gt;"",N(H464)&gt;VLOOKUP(B464,Vehículos!$A$6:$D$55,4,FALSE)*(1+Vehículos!$C$3)),"CONSUMO ALTO","OK")))))</f>
        <v/>
      </c>
      <c r="J464" s="22"/>
    </row>
    <row r="465" spans="1:10" x14ac:dyDescent="0.25">
      <c r="A465" s="14"/>
      <c r="B465" s="15"/>
      <c r="C465" s="16"/>
      <c r="D465" s="13"/>
      <c r="E465" s="17"/>
      <c r="F465" s="18" t="str">
        <f t="shared" si="14"/>
        <v/>
      </c>
      <c r="G465" s="19" t="str">
        <f>IF(OR(B465="",C465=""),"",IFERROR(C465-LOOKUP(2,1/($B$5:B464=B465),$C$5:C464),""))</f>
        <v/>
      </c>
      <c r="H465" s="20" t="str">
        <f t="shared" si="15"/>
        <v/>
      </c>
      <c r="I465" s="21" t="str">
        <f>IF(B465="","",IF(ISNA(MATCH(B465,Vehículos!$A$6:$A$55,0)),"VEHÍCULO NO CARGADO",IF(AND(G465&lt;&gt;"",N(G465)&lt;0),"KM RETROCEDE",IF(D465&gt;VLOOKUP(B465,Vehículos!$A$6:$D$55,3,FALSE),"LITROS &gt; TANQUE",IF(AND(H465&lt;&gt;"",N(H465)&gt;VLOOKUP(B465,Vehículos!$A$6:$D$55,4,FALSE)*(1+Vehículos!$C$3)),"CONSUMO ALTO","OK")))))</f>
        <v/>
      </c>
      <c r="J465" s="22"/>
    </row>
    <row r="466" spans="1:10" x14ac:dyDescent="0.25">
      <c r="A466" s="14"/>
      <c r="B466" s="15"/>
      <c r="C466" s="16"/>
      <c r="D466" s="13"/>
      <c r="E466" s="17"/>
      <c r="F466" s="18" t="str">
        <f t="shared" si="14"/>
        <v/>
      </c>
      <c r="G466" s="19" t="str">
        <f>IF(OR(B466="",C466=""),"",IFERROR(C466-LOOKUP(2,1/($B$5:B465=B466),$C$5:C465),""))</f>
        <v/>
      </c>
      <c r="H466" s="20" t="str">
        <f t="shared" si="15"/>
        <v/>
      </c>
      <c r="I466" s="21" t="str">
        <f>IF(B466="","",IF(ISNA(MATCH(B466,Vehículos!$A$6:$A$55,0)),"VEHÍCULO NO CARGADO",IF(AND(G466&lt;&gt;"",N(G466)&lt;0),"KM RETROCEDE",IF(D466&gt;VLOOKUP(B466,Vehículos!$A$6:$D$55,3,FALSE),"LITROS &gt; TANQUE",IF(AND(H466&lt;&gt;"",N(H466)&gt;VLOOKUP(B466,Vehículos!$A$6:$D$55,4,FALSE)*(1+Vehículos!$C$3)),"CONSUMO ALTO","OK")))))</f>
        <v/>
      </c>
      <c r="J466" s="22"/>
    </row>
    <row r="467" spans="1:10" x14ac:dyDescent="0.25">
      <c r="A467" s="14"/>
      <c r="B467" s="15"/>
      <c r="C467" s="16"/>
      <c r="D467" s="13"/>
      <c r="E467" s="17"/>
      <c r="F467" s="18" t="str">
        <f t="shared" si="14"/>
        <v/>
      </c>
      <c r="G467" s="19" t="str">
        <f>IF(OR(B467="",C467=""),"",IFERROR(C467-LOOKUP(2,1/($B$5:B466=B467),$C$5:C466),""))</f>
        <v/>
      </c>
      <c r="H467" s="20" t="str">
        <f t="shared" si="15"/>
        <v/>
      </c>
      <c r="I467" s="21" t="str">
        <f>IF(B467="","",IF(ISNA(MATCH(B467,Vehículos!$A$6:$A$55,0)),"VEHÍCULO NO CARGADO",IF(AND(G467&lt;&gt;"",N(G467)&lt;0),"KM RETROCEDE",IF(D467&gt;VLOOKUP(B467,Vehículos!$A$6:$D$55,3,FALSE),"LITROS &gt; TANQUE",IF(AND(H467&lt;&gt;"",N(H467)&gt;VLOOKUP(B467,Vehículos!$A$6:$D$55,4,FALSE)*(1+Vehículos!$C$3)),"CONSUMO ALTO","OK")))))</f>
        <v/>
      </c>
      <c r="J467" s="22"/>
    </row>
    <row r="468" spans="1:10" x14ac:dyDescent="0.25">
      <c r="A468" s="14"/>
      <c r="B468" s="15"/>
      <c r="C468" s="16"/>
      <c r="D468" s="13"/>
      <c r="E468" s="17"/>
      <c r="F468" s="18" t="str">
        <f t="shared" si="14"/>
        <v/>
      </c>
      <c r="G468" s="19" t="str">
        <f>IF(OR(B468="",C468=""),"",IFERROR(C468-LOOKUP(2,1/($B$5:B467=B468),$C$5:C467),""))</f>
        <v/>
      </c>
      <c r="H468" s="20" t="str">
        <f t="shared" si="15"/>
        <v/>
      </c>
      <c r="I468" s="21" t="str">
        <f>IF(B468="","",IF(ISNA(MATCH(B468,Vehículos!$A$6:$A$55,0)),"VEHÍCULO NO CARGADO",IF(AND(G468&lt;&gt;"",N(G468)&lt;0),"KM RETROCEDE",IF(D468&gt;VLOOKUP(B468,Vehículos!$A$6:$D$55,3,FALSE),"LITROS &gt; TANQUE",IF(AND(H468&lt;&gt;"",N(H468)&gt;VLOOKUP(B468,Vehículos!$A$6:$D$55,4,FALSE)*(1+Vehículos!$C$3)),"CONSUMO ALTO","OK")))))</f>
        <v/>
      </c>
      <c r="J468" s="22"/>
    </row>
    <row r="469" spans="1:10" x14ac:dyDescent="0.25">
      <c r="A469" s="14"/>
      <c r="B469" s="15"/>
      <c r="C469" s="16"/>
      <c r="D469" s="13"/>
      <c r="E469" s="17"/>
      <c r="F469" s="18" t="str">
        <f t="shared" si="14"/>
        <v/>
      </c>
      <c r="G469" s="19" t="str">
        <f>IF(OR(B469="",C469=""),"",IFERROR(C469-LOOKUP(2,1/($B$5:B468=B469),$C$5:C468),""))</f>
        <v/>
      </c>
      <c r="H469" s="20" t="str">
        <f t="shared" si="15"/>
        <v/>
      </c>
      <c r="I469" s="21" t="str">
        <f>IF(B469="","",IF(ISNA(MATCH(B469,Vehículos!$A$6:$A$55,0)),"VEHÍCULO NO CARGADO",IF(AND(G469&lt;&gt;"",N(G469)&lt;0),"KM RETROCEDE",IF(D469&gt;VLOOKUP(B469,Vehículos!$A$6:$D$55,3,FALSE),"LITROS &gt; TANQUE",IF(AND(H469&lt;&gt;"",N(H469)&gt;VLOOKUP(B469,Vehículos!$A$6:$D$55,4,FALSE)*(1+Vehículos!$C$3)),"CONSUMO ALTO","OK")))))</f>
        <v/>
      </c>
      <c r="J469" s="22"/>
    </row>
    <row r="470" spans="1:10" x14ac:dyDescent="0.25">
      <c r="A470" s="14"/>
      <c r="B470" s="15"/>
      <c r="C470" s="16"/>
      <c r="D470" s="13"/>
      <c r="E470" s="17"/>
      <c r="F470" s="18" t="str">
        <f t="shared" si="14"/>
        <v/>
      </c>
      <c r="G470" s="19" t="str">
        <f>IF(OR(B470="",C470=""),"",IFERROR(C470-LOOKUP(2,1/($B$5:B469=B470),$C$5:C469),""))</f>
        <v/>
      </c>
      <c r="H470" s="20" t="str">
        <f t="shared" si="15"/>
        <v/>
      </c>
      <c r="I470" s="21" t="str">
        <f>IF(B470="","",IF(ISNA(MATCH(B470,Vehículos!$A$6:$A$55,0)),"VEHÍCULO NO CARGADO",IF(AND(G470&lt;&gt;"",N(G470)&lt;0),"KM RETROCEDE",IF(D470&gt;VLOOKUP(B470,Vehículos!$A$6:$D$55,3,FALSE),"LITROS &gt; TANQUE",IF(AND(H470&lt;&gt;"",N(H470)&gt;VLOOKUP(B470,Vehículos!$A$6:$D$55,4,FALSE)*(1+Vehículos!$C$3)),"CONSUMO ALTO","OK")))))</f>
        <v/>
      </c>
      <c r="J470" s="22"/>
    </row>
    <row r="471" spans="1:10" x14ac:dyDescent="0.25">
      <c r="A471" s="14"/>
      <c r="B471" s="15"/>
      <c r="C471" s="16"/>
      <c r="D471" s="13"/>
      <c r="E471" s="17"/>
      <c r="F471" s="18" t="str">
        <f t="shared" si="14"/>
        <v/>
      </c>
      <c r="G471" s="19" t="str">
        <f>IF(OR(B471="",C471=""),"",IFERROR(C471-LOOKUP(2,1/($B$5:B470=B471),$C$5:C470),""))</f>
        <v/>
      </c>
      <c r="H471" s="20" t="str">
        <f t="shared" si="15"/>
        <v/>
      </c>
      <c r="I471" s="21" t="str">
        <f>IF(B471="","",IF(ISNA(MATCH(B471,Vehículos!$A$6:$A$55,0)),"VEHÍCULO NO CARGADO",IF(AND(G471&lt;&gt;"",N(G471)&lt;0),"KM RETROCEDE",IF(D471&gt;VLOOKUP(B471,Vehículos!$A$6:$D$55,3,FALSE),"LITROS &gt; TANQUE",IF(AND(H471&lt;&gt;"",N(H471)&gt;VLOOKUP(B471,Vehículos!$A$6:$D$55,4,FALSE)*(1+Vehículos!$C$3)),"CONSUMO ALTO","OK")))))</f>
        <v/>
      </c>
      <c r="J471" s="22"/>
    </row>
    <row r="472" spans="1:10" x14ac:dyDescent="0.25">
      <c r="A472" s="14"/>
      <c r="B472" s="15"/>
      <c r="C472" s="16"/>
      <c r="D472" s="13"/>
      <c r="E472" s="17"/>
      <c r="F472" s="18" t="str">
        <f t="shared" si="14"/>
        <v/>
      </c>
      <c r="G472" s="19" t="str">
        <f>IF(OR(B472="",C472=""),"",IFERROR(C472-LOOKUP(2,1/($B$5:B471=B472),$C$5:C471),""))</f>
        <v/>
      </c>
      <c r="H472" s="20" t="str">
        <f t="shared" si="15"/>
        <v/>
      </c>
      <c r="I472" s="21" t="str">
        <f>IF(B472="","",IF(ISNA(MATCH(B472,Vehículos!$A$6:$A$55,0)),"VEHÍCULO NO CARGADO",IF(AND(G472&lt;&gt;"",N(G472)&lt;0),"KM RETROCEDE",IF(D472&gt;VLOOKUP(B472,Vehículos!$A$6:$D$55,3,FALSE),"LITROS &gt; TANQUE",IF(AND(H472&lt;&gt;"",N(H472)&gt;VLOOKUP(B472,Vehículos!$A$6:$D$55,4,FALSE)*(1+Vehículos!$C$3)),"CONSUMO ALTO","OK")))))</f>
        <v/>
      </c>
      <c r="J472" s="22"/>
    </row>
    <row r="473" spans="1:10" x14ac:dyDescent="0.25">
      <c r="A473" s="14"/>
      <c r="B473" s="15"/>
      <c r="C473" s="16"/>
      <c r="D473" s="13"/>
      <c r="E473" s="17"/>
      <c r="F473" s="18" t="str">
        <f t="shared" si="14"/>
        <v/>
      </c>
      <c r="G473" s="19" t="str">
        <f>IF(OR(B473="",C473=""),"",IFERROR(C473-LOOKUP(2,1/($B$5:B472=B473),$C$5:C472),""))</f>
        <v/>
      </c>
      <c r="H473" s="20" t="str">
        <f t="shared" si="15"/>
        <v/>
      </c>
      <c r="I473" s="21" t="str">
        <f>IF(B473="","",IF(ISNA(MATCH(B473,Vehículos!$A$6:$A$55,0)),"VEHÍCULO NO CARGADO",IF(AND(G473&lt;&gt;"",N(G473)&lt;0),"KM RETROCEDE",IF(D473&gt;VLOOKUP(B473,Vehículos!$A$6:$D$55,3,FALSE),"LITROS &gt; TANQUE",IF(AND(H473&lt;&gt;"",N(H473)&gt;VLOOKUP(B473,Vehículos!$A$6:$D$55,4,FALSE)*(1+Vehículos!$C$3)),"CONSUMO ALTO","OK")))))</f>
        <v/>
      </c>
      <c r="J473" s="22"/>
    </row>
    <row r="474" spans="1:10" x14ac:dyDescent="0.25">
      <c r="A474" s="14"/>
      <c r="B474" s="15"/>
      <c r="C474" s="16"/>
      <c r="D474" s="13"/>
      <c r="E474" s="17"/>
      <c r="F474" s="18" t="str">
        <f t="shared" si="14"/>
        <v/>
      </c>
      <c r="G474" s="19" t="str">
        <f>IF(OR(B474="",C474=""),"",IFERROR(C474-LOOKUP(2,1/($B$5:B473=B474),$C$5:C473),""))</f>
        <v/>
      </c>
      <c r="H474" s="20" t="str">
        <f t="shared" si="15"/>
        <v/>
      </c>
      <c r="I474" s="21" t="str">
        <f>IF(B474="","",IF(ISNA(MATCH(B474,Vehículos!$A$6:$A$55,0)),"VEHÍCULO NO CARGADO",IF(AND(G474&lt;&gt;"",N(G474)&lt;0),"KM RETROCEDE",IF(D474&gt;VLOOKUP(B474,Vehículos!$A$6:$D$55,3,FALSE),"LITROS &gt; TANQUE",IF(AND(H474&lt;&gt;"",N(H474)&gt;VLOOKUP(B474,Vehículos!$A$6:$D$55,4,FALSE)*(1+Vehículos!$C$3)),"CONSUMO ALTO","OK")))))</f>
        <v/>
      </c>
      <c r="J474" s="22"/>
    </row>
    <row r="475" spans="1:10" x14ac:dyDescent="0.25">
      <c r="A475" s="14"/>
      <c r="B475" s="15"/>
      <c r="C475" s="16"/>
      <c r="D475" s="13"/>
      <c r="E475" s="17"/>
      <c r="F475" s="18" t="str">
        <f t="shared" si="14"/>
        <v/>
      </c>
      <c r="G475" s="19" t="str">
        <f>IF(OR(B475="",C475=""),"",IFERROR(C475-LOOKUP(2,1/($B$5:B474=B475),$C$5:C474),""))</f>
        <v/>
      </c>
      <c r="H475" s="20" t="str">
        <f t="shared" si="15"/>
        <v/>
      </c>
      <c r="I475" s="21" t="str">
        <f>IF(B475="","",IF(ISNA(MATCH(B475,Vehículos!$A$6:$A$55,0)),"VEHÍCULO NO CARGADO",IF(AND(G475&lt;&gt;"",N(G475)&lt;0),"KM RETROCEDE",IF(D475&gt;VLOOKUP(B475,Vehículos!$A$6:$D$55,3,FALSE),"LITROS &gt; TANQUE",IF(AND(H475&lt;&gt;"",N(H475)&gt;VLOOKUP(B475,Vehículos!$A$6:$D$55,4,FALSE)*(1+Vehículos!$C$3)),"CONSUMO ALTO","OK")))))</f>
        <v/>
      </c>
      <c r="J475" s="22"/>
    </row>
    <row r="476" spans="1:10" x14ac:dyDescent="0.25">
      <c r="A476" s="14"/>
      <c r="B476" s="15"/>
      <c r="C476" s="16"/>
      <c r="D476" s="13"/>
      <c r="E476" s="17"/>
      <c r="F476" s="18" t="str">
        <f t="shared" si="14"/>
        <v/>
      </c>
      <c r="G476" s="19" t="str">
        <f>IF(OR(B476="",C476=""),"",IFERROR(C476-LOOKUP(2,1/($B$5:B475=B476),$C$5:C475),""))</f>
        <v/>
      </c>
      <c r="H476" s="20" t="str">
        <f t="shared" si="15"/>
        <v/>
      </c>
      <c r="I476" s="21" t="str">
        <f>IF(B476="","",IF(ISNA(MATCH(B476,Vehículos!$A$6:$A$55,0)),"VEHÍCULO NO CARGADO",IF(AND(G476&lt;&gt;"",N(G476)&lt;0),"KM RETROCEDE",IF(D476&gt;VLOOKUP(B476,Vehículos!$A$6:$D$55,3,FALSE),"LITROS &gt; TANQUE",IF(AND(H476&lt;&gt;"",N(H476)&gt;VLOOKUP(B476,Vehículos!$A$6:$D$55,4,FALSE)*(1+Vehículos!$C$3)),"CONSUMO ALTO","OK")))))</f>
        <v/>
      </c>
      <c r="J476" s="22"/>
    </row>
    <row r="477" spans="1:10" x14ac:dyDescent="0.25">
      <c r="A477" s="14"/>
      <c r="B477" s="15"/>
      <c r="C477" s="16"/>
      <c r="D477" s="13"/>
      <c r="E477" s="17"/>
      <c r="F477" s="18" t="str">
        <f t="shared" si="14"/>
        <v/>
      </c>
      <c r="G477" s="19" t="str">
        <f>IF(OR(B477="",C477=""),"",IFERROR(C477-LOOKUP(2,1/($B$5:B476=B477),$C$5:C476),""))</f>
        <v/>
      </c>
      <c r="H477" s="20" t="str">
        <f t="shared" si="15"/>
        <v/>
      </c>
      <c r="I477" s="21" t="str">
        <f>IF(B477="","",IF(ISNA(MATCH(B477,Vehículos!$A$6:$A$55,0)),"VEHÍCULO NO CARGADO",IF(AND(G477&lt;&gt;"",N(G477)&lt;0),"KM RETROCEDE",IF(D477&gt;VLOOKUP(B477,Vehículos!$A$6:$D$55,3,FALSE),"LITROS &gt; TANQUE",IF(AND(H477&lt;&gt;"",N(H477)&gt;VLOOKUP(B477,Vehículos!$A$6:$D$55,4,FALSE)*(1+Vehículos!$C$3)),"CONSUMO ALTO","OK")))))</f>
        <v/>
      </c>
      <c r="J477" s="22"/>
    </row>
    <row r="478" spans="1:10" x14ac:dyDescent="0.25">
      <c r="A478" s="14"/>
      <c r="B478" s="15"/>
      <c r="C478" s="16"/>
      <c r="D478" s="13"/>
      <c r="E478" s="17"/>
      <c r="F478" s="18" t="str">
        <f t="shared" si="14"/>
        <v/>
      </c>
      <c r="G478" s="19" t="str">
        <f>IF(OR(B478="",C478=""),"",IFERROR(C478-LOOKUP(2,1/($B$5:B477=B478),$C$5:C477),""))</f>
        <v/>
      </c>
      <c r="H478" s="20" t="str">
        <f t="shared" si="15"/>
        <v/>
      </c>
      <c r="I478" s="21" t="str">
        <f>IF(B478="","",IF(ISNA(MATCH(B478,Vehículos!$A$6:$A$55,0)),"VEHÍCULO NO CARGADO",IF(AND(G478&lt;&gt;"",N(G478)&lt;0),"KM RETROCEDE",IF(D478&gt;VLOOKUP(B478,Vehículos!$A$6:$D$55,3,FALSE),"LITROS &gt; TANQUE",IF(AND(H478&lt;&gt;"",N(H478)&gt;VLOOKUP(B478,Vehículos!$A$6:$D$55,4,FALSE)*(1+Vehículos!$C$3)),"CONSUMO ALTO","OK")))))</f>
        <v/>
      </c>
      <c r="J478" s="22"/>
    </row>
    <row r="479" spans="1:10" x14ac:dyDescent="0.25">
      <c r="A479" s="14"/>
      <c r="B479" s="15"/>
      <c r="C479" s="16"/>
      <c r="D479" s="13"/>
      <c r="E479" s="17"/>
      <c r="F479" s="18" t="str">
        <f t="shared" si="14"/>
        <v/>
      </c>
      <c r="G479" s="19" t="str">
        <f>IF(OR(B479="",C479=""),"",IFERROR(C479-LOOKUP(2,1/($B$5:B478=B479),$C$5:C478),""))</f>
        <v/>
      </c>
      <c r="H479" s="20" t="str">
        <f t="shared" si="15"/>
        <v/>
      </c>
      <c r="I479" s="21" t="str">
        <f>IF(B479="","",IF(ISNA(MATCH(B479,Vehículos!$A$6:$A$55,0)),"VEHÍCULO NO CARGADO",IF(AND(G479&lt;&gt;"",N(G479)&lt;0),"KM RETROCEDE",IF(D479&gt;VLOOKUP(B479,Vehículos!$A$6:$D$55,3,FALSE),"LITROS &gt; TANQUE",IF(AND(H479&lt;&gt;"",N(H479)&gt;VLOOKUP(B479,Vehículos!$A$6:$D$55,4,FALSE)*(1+Vehículos!$C$3)),"CONSUMO ALTO","OK")))))</f>
        <v/>
      </c>
      <c r="J479" s="22"/>
    </row>
    <row r="480" spans="1:10" x14ac:dyDescent="0.25">
      <c r="A480" s="14"/>
      <c r="B480" s="15"/>
      <c r="C480" s="16"/>
      <c r="D480" s="13"/>
      <c r="E480" s="17"/>
      <c r="F480" s="18" t="str">
        <f t="shared" si="14"/>
        <v/>
      </c>
      <c r="G480" s="19" t="str">
        <f>IF(OR(B480="",C480=""),"",IFERROR(C480-LOOKUP(2,1/($B$5:B479=B480),$C$5:C479),""))</f>
        <v/>
      </c>
      <c r="H480" s="20" t="str">
        <f t="shared" si="15"/>
        <v/>
      </c>
      <c r="I480" s="21" t="str">
        <f>IF(B480="","",IF(ISNA(MATCH(B480,Vehículos!$A$6:$A$55,0)),"VEHÍCULO NO CARGADO",IF(AND(G480&lt;&gt;"",N(G480)&lt;0),"KM RETROCEDE",IF(D480&gt;VLOOKUP(B480,Vehículos!$A$6:$D$55,3,FALSE),"LITROS &gt; TANQUE",IF(AND(H480&lt;&gt;"",N(H480)&gt;VLOOKUP(B480,Vehículos!$A$6:$D$55,4,FALSE)*(1+Vehículos!$C$3)),"CONSUMO ALTO","OK")))))</f>
        <v/>
      </c>
      <c r="J480" s="22"/>
    </row>
    <row r="481" spans="1:10" x14ac:dyDescent="0.25">
      <c r="A481" s="14"/>
      <c r="B481" s="15"/>
      <c r="C481" s="16"/>
      <c r="D481" s="13"/>
      <c r="E481" s="17"/>
      <c r="F481" s="18" t="str">
        <f t="shared" si="14"/>
        <v/>
      </c>
      <c r="G481" s="19" t="str">
        <f>IF(OR(B481="",C481=""),"",IFERROR(C481-LOOKUP(2,1/($B$5:B480=B481),$C$5:C480),""))</f>
        <v/>
      </c>
      <c r="H481" s="20" t="str">
        <f t="shared" si="15"/>
        <v/>
      </c>
      <c r="I481" s="21" t="str">
        <f>IF(B481="","",IF(ISNA(MATCH(B481,Vehículos!$A$6:$A$55,0)),"VEHÍCULO NO CARGADO",IF(AND(G481&lt;&gt;"",N(G481)&lt;0),"KM RETROCEDE",IF(D481&gt;VLOOKUP(B481,Vehículos!$A$6:$D$55,3,FALSE),"LITROS &gt; TANQUE",IF(AND(H481&lt;&gt;"",N(H481)&gt;VLOOKUP(B481,Vehículos!$A$6:$D$55,4,FALSE)*(1+Vehículos!$C$3)),"CONSUMO ALTO","OK")))))</f>
        <v/>
      </c>
      <c r="J481" s="22"/>
    </row>
    <row r="482" spans="1:10" x14ac:dyDescent="0.25">
      <c r="A482" s="14"/>
      <c r="B482" s="15"/>
      <c r="C482" s="16"/>
      <c r="D482" s="13"/>
      <c r="E482" s="17"/>
      <c r="F482" s="18" t="str">
        <f t="shared" si="14"/>
        <v/>
      </c>
      <c r="G482" s="19" t="str">
        <f>IF(OR(B482="",C482=""),"",IFERROR(C482-LOOKUP(2,1/($B$5:B481=B482),$C$5:C481),""))</f>
        <v/>
      </c>
      <c r="H482" s="20" t="str">
        <f t="shared" si="15"/>
        <v/>
      </c>
      <c r="I482" s="21" t="str">
        <f>IF(B482="","",IF(ISNA(MATCH(B482,Vehículos!$A$6:$A$55,0)),"VEHÍCULO NO CARGADO",IF(AND(G482&lt;&gt;"",N(G482)&lt;0),"KM RETROCEDE",IF(D482&gt;VLOOKUP(B482,Vehículos!$A$6:$D$55,3,FALSE),"LITROS &gt; TANQUE",IF(AND(H482&lt;&gt;"",N(H482)&gt;VLOOKUP(B482,Vehículos!$A$6:$D$55,4,FALSE)*(1+Vehículos!$C$3)),"CONSUMO ALTO","OK")))))</f>
        <v/>
      </c>
      <c r="J482" s="22"/>
    </row>
    <row r="483" spans="1:10" x14ac:dyDescent="0.25">
      <c r="A483" s="14"/>
      <c r="B483" s="15"/>
      <c r="C483" s="16"/>
      <c r="D483" s="13"/>
      <c r="E483" s="17"/>
      <c r="F483" s="18" t="str">
        <f t="shared" si="14"/>
        <v/>
      </c>
      <c r="G483" s="19" t="str">
        <f>IF(OR(B483="",C483=""),"",IFERROR(C483-LOOKUP(2,1/($B$5:B482=B483),$C$5:C482),""))</f>
        <v/>
      </c>
      <c r="H483" s="20" t="str">
        <f t="shared" si="15"/>
        <v/>
      </c>
      <c r="I483" s="21" t="str">
        <f>IF(B483="","",IF(ISNA(MATCH(B483,Vehículos!$A$6:$A$55,0)),"VEHÍCULO NO CARGADO",IF(AND(G483&lt;&gt;"",N(G483)&lt;0),"KM RETROCEDE",IF(D483&gt;VLOOKUP(B483,Vehículos!$A$6:$D$55,3,FALSE),"LITROS &gt; TANQUE",IF(AND(H483&lt;&gt;"",N(H483)&gt;VLOOKUP(B483,Vehículos!$A$6:$D$55,4,FALSE)*(1+Vehículos!$C$3)),"CONSUMO ALTO","OK")))))</f>
        <v/>
      </c>
      <c r="J483" s="22"/>
    </row>
    <row r="484" spans="1:10" x14ac:dyDescent="0.25">
      <c r="A484" s="14"/>
      <c r="B484" s="15"/>
      <c r="C484" s="16"/>
      <c r="D484" s="13"/>
      <c r="E484" s="17"/>
      <c r="F484" s="18" t="str">
        <f t="shared" si="14"/>
        <v/>
      </c>
      <c r="G484" s="19" t="str">
        <f>IF(OR(B484="",C484=""),"",IFERROR(C484-LOOKUP(2,1/($B$5:B483=B484),$C$5:C483),""))</f>
        <v/>
      </c>
      <c r="H484" s="20" t="str">
        <f t="shared" si="15"/>
        <v/>
      </c>
      <c r="I484" s="21" t="str">
        <f>IF(B484="","",IF(ISNA(MATCH(B484,Vehículos!$A$6:$A$55,0)),"VEHÍCULO NO CARGADO",IF(AND(G484&lt;&gt;"",N(G484)&lt;0),"KM RETROCEDE",IF(D484&gt;VLOOKUP(B484,Vehículos!$A$6:$D$55,3,FALSE),"LITROS &gt; TANQUE",IF(AND(H484&lt;&gt;"",N(H484)&gt;VLOOKUP(B484,Vehículos!$A$6:$D$55,4,FALSE)*(1+Vehículos!$C$3)),"CONSUMO ALTO","OK")))))</f>
        <v/>
      </c>
      <c r="J484" s="22"/>
    </row>
    <row r="485" spans="1:10" x14ac:dyDescent="0.25">
      <c r="A485" s="14"/>
      <c r="B485" s="15"/>
      <c r="C485" s="16"/>
      <c r="D485" s="13"/>
      <c r="E485" s="17"/>
      <c r="F485" s="18" t="str">
        <f t="shared" si="14"/>
        <v/>
      </c>
      <c r="G485" s="19" t="str">
        <f>IF(OR(B485="",C485=""),"",IFERROR(C485-LOOKUP(2,1/($B$5:B484=B485),$C$5:C484),""))</f>
        <v/>
      </c>
      <c r="H485" s="20" t="str">
        <f t="shared" si="15"/>
        <v/>
      </c>
      <c r="I485" s="21" t="str">
        <f>IF(B485="","",IF(ISNA(MATCH(B485,Vehículos!$A$6:$A$55,0)),"VEHÍCULO NO CARGADO",IF(AND(G485&lt;&gt;"",N(G485)&lt;0),"KM RETROCEDE",IF(D485&gt;VLOOKUP(B485,Vehículos!$A$6:$D$55,3,FALSE),"LITROS &gt; TANQUE",IF(AND(H485&lt;&gt;"",N(H485)&gt;VLOOKUP(B485,Vehículos!$A$6:$D$55,4,FALSE)*(1+Vehículos!$C$3)),"CONSUMO ALTO","OK")))))</f>
        <v/>
      </c>
      <c r="J485" s="22"/>
    </row>
    <row r="486" spans="1:10" x14ac:dyDescent="0.25">
      <c r="A486" s="14"/>
      <c r="B486" s="15"/>
      <c r="C486" s="16"/>
      <c r="D486" s="13"/>
      <c r="E486" s="17"/>
      <c r="F486" s="18" t="str">
        <f t="shared" si="14"/>
        <v/>
      </c>
      <c r="G486" s="19" t="str">
        <f>IF(OR(B486="",C486=""),"",IFERROR(C486-LOOKUP(2,1/($B$5:B485=B486),$C$5:C485),""))</f>
        <v/>
      </c>
      <c r="H486" s="20" t="str">
        <f t="shared" si="15"/>
        <v/>
      </c>
      <c r="I486" s="21" t="str">
        <f>IF(B486="","",IF(ISNA(MATCH(B486,Vehículos!$A$6:$A$55,0)),"VEHÍCULO NO CARGADO",IF(AND(G486&lt;&gt;"",N(G486)&lt;0),"KM RETROCEDE",IF(D486&gt;VLOOKUP(B486,Vehículos!$A$6:$D$55,3,FALSE),"LITROS &gt; TANQUE",IF(AND(H486&lt;&gt;"",N(H486)&gt;VLOOKUP(B486,Vehículos!$A$6:$D$55,4,FALSE)*(1+Vehículos!$C$3)),"CONSUMO ALTO","OK")))))</f>
        <v/>
      </c>
      <c r="J486" s="22"/>
    </row>
    <row r="487" spans="1:10" x14ac:dyDescent="0.25">
      <c r="A487" s="14"/>
      <c r="B487" s="15"/>
      <c r="C487" s="16"/>
      <c r="D487" s="13"/>
      <c r="E487" s="17"/>
      <c r="F487" s="18" t="str">
        <f t="shared" si="14"/>
        <v/>
      </c>
      <c r="G487" s="19" t="str">
        <f>IF(OR(B487="",C487=""),"",IFERROR(C487-LOOKUP(2,1/($B$5:B486=B487),$C$5:C486),""))</f>
        <v/>
      </c>
      <c r="H487" s="20" t="str">
        <f t="shared" si="15"/>
        <v/>
      </c>
      <c r="I487" s="21" t="str">
        <f>IF(B487="","",IF(ISNA(MATCH(B487,Vehículos!$A$6:$A$55,0)),"VEHÍCULO NO CARGADO",IF(AND(G487&lt;&gt;"",N(G487)&lt;0),"KM RETROCEDE",IF(D487&gt;VLOOKUP(B487,Vehículos!$A$6:$D$55,3,FALSE),"LITROS &gt; TANQUE",IF(AND(H487&lt;&gt;"",N(H487)&gt;VLOOKUP(B487,Vehículos!$A$6:$D$55,4,FALSE)*(1+Vehículos!$C$3)),"CONSUMO ALTO","OK")))))</f>
        <v/>
      </c>
      <c r="J487" s="22"/>
    </row>
    <row r="488" spans="1:10" x14ac:dyDescent="0.25">
      <c r="A488" s="14"/>
      <c r="B488" s="15"/>
      <c r="C488" s="16"/>
      <c r="D488" s="13"/>
      <c r="E488" s="17"/>
      <c r="F488" s="18" t="str">
        <f t="shared" si="14"/>
        <v/>
      </c>
      <c r="G488" s="19" t="str">
        <f>IF(OR(B488="",C488=""),"",IFERROR(C488-LOOKUP(2,1/($B$5:B487=B488),$C$5:C487),""))</f>
        <v/>
      </c>
      <c r="H488" s="20" t="str">
        <f t="shared" si="15"/>
        <v/>
      </c>
      <c r="I488" s="21" t="str">
        <f>IF(B488="","",IF(ISNA(MATCH(B488,Vehículos!$A$6:$A$55,0)),"VEHÍCULO NO CARGADO",IF(AND(G488&lt;&gt;"",N(G488)&lt;0),"KM RETROCEDE",IF(D488&gt;VLOOKUP(B488,Vehículos!$A$6:$D$55,3,FALSE),"LITROS &gt; TANQUE",IF(AND(H488&lt;&gt;"",N(H488)&gt;VLOOKUP(B488,Vehículos!$A$6:$D$55,4,FALSE)*(1+Vehículos!$C$3)),"CONSUMO ALTO","OK")))))</f>
        <v/>
      </c>
      <c r="J488" s="22"/>
    </row>
    <row r="489" spans="1:10" x14ac:dyDescent="0.25">
      <c r="A489" s="14"/>
      <c r="B489" s="15"/>
      <c r="C489" s="16"/>
      <c r="D489" s="13"/>
      <c r="E489" s="17"/>
      <c r="F489" s="18" t="str">
        <f t="shared" si="14"/>
        <v/>
      </c>
      <c r="G489" s="19" t="str">
        <f>IF(OR(B489="",C489=""),"",IFERROR(C489-LOOKUP(2,1/($B$5:B488=B489),$C$5:C488),""))</f>
        <v/>
      </c>
      <c r="H489" s="20" t="str">
        <f t="shared" si="15"/>
        <v/>
      </c>
      <c r="I489" s="21" t="str">
        <f>IF(B489="","",IF(ISNA(MATCH(B489,Vehículos!$A$6:$A$55,0)),"VEHÍCULO NO CARGADO",IF(AND(G489&lt;&gt;"",N(G489)&lt;0),"KM RETROCEDE",IF(D489&gt;VLOOKUP(B489,Vehículos!$A$6:$D$55,3,FALSE),"LITROS &gt; TANQUE",IF(AND(H489&lt;&gt;"",N(H489)&gt;VLOOKUP(B489,Vehículos!$A$6:$D$55,4,FALSE)*(1+Vehículos!$C$3)),"CONSUMO ALTO","OK")))))</f>
        <v/>
      </c>
      <c r="J489" s="22"/>
    </row>
    <row r="490" spans="1:10" x14ac:dyDescent="0.25">
      <c r="A490" s="14"/>
      <c r="B490" s="15"/>
      <c r="C490" s="16"/>
      <c r="D490" s="13"/>
      <c r="E490" s="17"/>
      <c r="F490" s="18" t="str">
        <f t="shared" si="14"/>
        <v/>
      </c>
      <c r="G490" s="19" t="str">
        <f>IF(OR(B490="",C490=""),"",IFERROR(C490-LOOKUP(2,1/($B$5:B489=B490),$C$5:C489),""))</f>
        <v/>
      </c>
      <c r="H490" s="20" t="str">
        <f t="shared" si="15"/>
        <v/>
      </c>
      <c r="I490" s="21" t="str">
        <f>IF(B490="","",IF(ISNA(MATCH(B490,Vehículos!$A$6:$A$55,0)),"VEHÍCULO NO CARGADO",IF(AND(G490&lt;&gt;"",N(G490)&lt;0),"KM RETROCEDE",IF(D490&gt;VLOOKUP(B490,Vehículos!$A$6:$D$55,3,FALSE),"LITROS &gt; TANQUE",IF(AND(H490&lt;&gt;"",N(H490)&gt;VLOOKUP(B490,Vehículos!$A$6:$D$55,4,FALSE)*(1+Vehículos!$C$3)),"CONSUMO ALTO","OK")))))</f>
        <v/>
      </c>
      <c r="J490" s="22"/>
    </row>
    <row r="491" spans="1:10" x14ac:dyDescent="0.25">
      <c r="A491" s="14"/>
      <c r="B491" s="15"/>
      <c r="C491" s="16"/>
      <c r="D491" s="13"/>
      <c r="E491" s="17"/>
      <c r="F491" s="18" t="str">
        <f t="shared" si="14"/>
        <v/>
      </c>
      <c r="G491" s="19" t="str">
        <f>IF(OR(B491="",C491=""),"",IFERROR(C491-LOOKUP(2,1/($B$5:B490=B491),$C$5:C490),""))</f>
        <v/>
      </c>
      <c r="H491" s="20" t="str">
        <f t="shared" si="15"/>
        <v/>
      </c>
      <c r="I491" s="21" t="str">
        <f>IF(B491="","",IF(ISNA(MATCH(B491,Vehículos!$A$6:$A$55,0)),"VEHÍCULO NO CARGADO",IF(AND(G491&lt;&gt;"",N(G491)&lt;0),"KM RETROCEDE",IF(D491&gt;VLOOKUP(B491,Vehículos!$A$6:$D$55,3,FALSE),"LITROS &gt; TANQUE",IF(AND(H491&lt;&gt;"",N(H491)&gt;VLOOKUP(B491,Vehículos!$A$6:$D$55,4,FALSE)*(1+Vehículos!$C$3)),"CONSUMO ALTO","OK")))))</f>
        <v/>
      </c>
      <c r="J491" s="22"/>
    </row>
    <row r="492" spans="1:10" x14ac:dyDescent="0.25">
      <c r="A492" s="14"/>
      <c r="B492" s="15"/>
      <c r="C492" s="16"/>
      <c r="D492" s="13"/>
      <c r="E492" s="17"/>
      <c r="F492" s="18" t="str">
        <f t="shared" si="14"/>
        <v/>
      </c>
      <c r="G492" s="19" t="str">
        <f>IF(OR(B492="",C492=""),"",IFERROR(C492-LOOKUP(2,1/($B$5:B491=B492),$C$5:C491),""))</f>
        <v/>
      </c>
      <c r="H492" s="20" t="str">
        <f t="shared" si="15"/>
        <v/>
      </c>
      <c r="I492" s="21" t="str">
        <f>IF(B492="","",IF(ISNA(MATCH(B492,Vehículos!$A$6:$A$55,0)),"VEHÍCULO NO CARGADO",IF(AND(G492&lt;&gt;"",N(G492)&lt;0),"KM RETROCEDE",IF(D492&gt;VLOOKUP(B492,Vehículos!$A$6:$D$55,3,FALSE),"LITROS &gt; TANQUE",IF(AND(H492&lt;&gt;"",N(H492)&gt;VLOOKUP(B492,Vehículos!$A$6:$D$55,4,FALSE)*(1+Vehículos!$C$3)),"CONSUMO ALTO","OK")))))</f>
        <v/>
      </c>
      <c r="J492" s="22"/>
    </row>
    <row r="493" spans="1:10" x14ac:dyDescent="0.25">
      <c r="A493" s="14"/>
      <c r="B493" s="15"/>
      <c r="C493" s="16"/>
      <c r="D493" s="13"/>
      <c r="E493" s="17"/>
      <c r="F493" s="18" t="str">
        <f t="shared" si="14"/>
        <v/>
      </c>
      <c r="G493" s="19" t="str">
        <f>IF(OR(B493="",C493=""),"",IFERROR(C493-LOOKUP(2,1/($B$5:B492=B493),$C$5:C492),""))</f>
        <v/>
      </c>
      <c r="H493" s="20" t="str">
        <f t="shared" si="15"/>
        <v/>
      </c>
      <c r="I493" s="21" t="str">
        <f>IF(B493="","",IF(ISNA(MATCH(B493,Vehículos!$A$6:$A$55,0)),"VEHÍCULO NO CARGADO",IF(AND(G493&lt;&gt;"",N(G493)&lt;0),"KM RETROCEDE",IF(D493&gt;VLOOKUP(B493,Vehículos!$A$6:$D$55,3,FALSE),"LITROS &gt; TANQUE",IF(AND(H493&lt;&gt;"",N(H493)&gt;VLOOKUP(B493,Vehículos!$A$6:$D$55,4,FALSE)*(1+Vehículos!$C$3)),"CONSUMO ALTO","OK")))))</f>
        <v/>
      </c>
      <c r="J493" s="22"/>
    </row>
    <row r="494" spans="1:10" x14ac:dyDescent="0.25">
      <c r="A494" s="14"/>
      <c r="B494" s="15"/>
      <c r="C494" s="16"/>
      <c r="D494" s="13"/>
      <c r="E494" s="17"/>
      <c r="F494" s="18" t="str">
        <f t="shared" si="14"/>
        <v/>
      </c>
      <c r="G494" s="19" t="str">
        <f>IF(OR(B494="",C494=""),"",IFERROR(C494-LOOKUP(2,1/($B$5:B493=B494),$C$5:C493),""))</f>
        <v/>
      </c>
      <c r="H494" s="20" t="str">
        <f t="shared" si="15"/>
        <v/>
      </c>
      <c r="I494" s="21" t="str">
        <f>IF(B494="","",IF(ISNA(MATCH(B494,Vehículos!$A$6:$A$55,0)),"VEHÍCULO NO CARGADO",IF(AND(G494&lt;&gt;"",N(G494)&lt;0),"KM RETROCEDE",IF(D494&gt;VLOOKUP(B494,Vehículos!$A$6:$D$55,3,FALSE),"LITROS &gt; TANQUE",IF(AND(H494&lt;&gt;"",N(H494)&gt;VLOOKUP(B494,Vehículos!$A$6:$D$55,4,FALSE)*(1+Vehículos!$C$3)),"CONSUMO ALTO","OK")))))</f>
        <v/>
      </c>
      <c r="J494" s="22"/>
    </row>
    <row r="495" spans="1:10" x14ac:dyDescent="0.25">
      <c r="A495" s="14"/>
      <c r="B495" s="15"/>
      <c r="C495" s="16"/>
      <c r="D495" s="13"/>
      <c r="E495" s="17"/>
      <c r="F495" s="18" t="str">
        <f t="shared" si="14"/>
        <v/>
      </c>
      <c r="G495" s="19" t="str">
        <f>IF(OR(B495="",C495=""),"",IFERROR(C495-LOOKUP(2,1/($B$5:B494=B495),$C$5:C494),""))</f>
        <v/>
      </c>
      <c r="H495" s="20" t="str">
        <f t="shared" si="15"/>
        <v/>
      </c>
      <c r="I495" s="21" t="str">
        <f>IF(B495="","",IF(ISNA(MATCH(B495,Vehículos!$A$6:$A$55,0)),"VEHÍCULO NO CARGADO",IF(AND(G495&lt;&gt;"",N(G495)&lt;0),"KM RETROCEDE",IF(D495&gt;VLOOKUP(B495,Vehículos!$A$6:$D$55,3,FALSE),"LITROS &gt; TANQUE",IF(AND(H495&lt;&gt;"",N(H495)&gt;VLOOKUP(B495,Vehículos!$A$6:$D$55,4,FALSE)*(1+Vehículos!$C$3)),"CONSUMO ALTO","OK")))))</f>
        <v/>
      </c>
      <c r="J495" s="22"/>
    </row>
    <row r="496" spans="1:10" x14ac:dyDescent="0.25">
      <c r="A496" s="14"/>
      <c r="B496" s="15"/>
      <c r="C496" s="16"/>
      <c r="D496" s="13"/>
      <c r="E496" s="17"/>
      <c r="F496" s="18" t="str">
        <f t="shared" si="14"/>
        <v/>
      </c>
      <c r="G496" s="19" t="str">
        <f>IF(OR(B496="",C496=""),"",IFERROR(C496-LOOKUP(2,1/($B$5:B495=B496),$C$5:C495),""))</f>
        <v/>
      </c>
      <c r="H496" s="20" t="str">
        <f t="shared" si="15"/>
        <v/>
      </c>
      <c r="I496" s="21" t="str">
        <f>IF(B496="","",IF(ISNA(MATCH(B496,Vehículos!$A$6:$A$55,0)),"VEHÍCULO NO CARGADO",IF(AND(G496&lt;&gt;"",N(G496)&lt;0),"KM RETROCEDE",IF(D496&gt;VLOOKUP(B496,Vehículos!$A$6:$D$55,3,FALSE),"LITROS &gt; TANQUE",IF(AND(H496&lt;&gt;"",N(H496)&gt;VLOOKUP(B496,Vehículos!$A$6:$D$55,4,FALSE)*(1+Vehículos!$C$3)),"CONSUMO ALTO","OK")))))</f>
        <v/>
      </c>
      <c r="J496" s="22"/>
    </row>
    <row r="497" spans="1:10" x14ac:dyDescent="0.25">
      <c r="A497" s="14"/>
      <c r="B497" s="15"/>
      <c r="C497" s="16"/>
      <c r="D497" s="13"/>
      <c r="E497" s="17"/>
      <c r="F497" s="18" t="str">
        <f t="shared" si="14"/>
        <v/>
      </c>
      <c r="G497" s="19" t="str">
        <f>IF(OR(B497="",C497=""),"",IFERROR(C497-LOOKUP(2,1/($B$5:B496=B497),$C$5:C496),""))</f>
        <v/>
      </c>
      <c r="H497" s="20" t="str">
        <f t="shared" si="15"/>
        <v/>
      </c>
      <c r="I497" s="21" t="str">
        <f>IF(B497="","",IF(ISNA(MATCH(B497,Vehículos!$A$6:$A$55,0)),"VEHÍCULO NO CARGADO",IF(AND(G497&lt;&gt;"",N(G497)&lt;0),"KM RETROCEDE",IF(D497&gt;VLOOKUP(B497,Vehículos!$A$6:$D$55,3,FALSE),"LITROS &gt; TANQUE",IF(AND(H497&lt;&gt;"",N(H497)&gt;VLOOKUP(B497,Vehículos!$A$6:$D$55,4,FALSE)*(1+Vehículos!$C$3)),"CONSUMO ALTO","OK")))))</f>
        <v/>
      </c>
      <c r="J497" s="22"/>
    </row>
    <row r="498" spans="1:10" x14ac:dyDescent="0.25">
      <c r="A498" s="14"/>
      <c r="B498" s="15"/>
      <c r="C498" s="16"/>
      <c r="D498" s="13"/>
      <c r="E498" s="17"/>
      <c r="F498" s="18" t="str">
        <f t="shared" si="14"/>
        <v/>
      </c>
      <c r="G498" s="19" t="str">
        <f>IF(OR(B498="",C498=""),"",IFERROR(C498-LOOKUP(2,1/($B$5:B497=B498),$C$5:C497),""))</f>
        <v/>
      </c>
      <c r="H498" s="20" t="str">
        <f t="shared" si="15"/>
        <v/>
      </c>
      <c r="I498" s="21" t="str">
        <f>IF(B498="","",IF(ISNA(MATCH(B498,Vehículos!$A$6:$A$55,0)),"VEHÍCULO NO CARGADO",IF(AND(G498&lt;&gt;"",N(G498)&lt;0),"KM RETROCEDE",IF(D498&gt;VLOOKUP(B498,Vehículos!$A$6:$D$55,3,FALSE),"LITROS &gt; TANQUE",IF(AND(H498&lt;&gt;"",N(H498)&gt;VLOOKUP(B498,Vehículos!$A$6:$D$55,4,FALSE)*(1+Vehículos!$C$3)),"CONSUMO ALTO","OK")))))</f>
        <v/>
      </c>
      <c r="J498" s="22"/>
    </row>
    <row r="499" spans="1:10" x14ac:dyDescent="0.25">
      <c r="A499" s="14"/>
      <c r="B499" s="15"/>
      <c r="C499" s="16"/>
      <c r="D499" s="13"/>
      <c r="E499" s="17"/>
      <c r="F499" s="18" t="str">
        <f t="shared" si="14"/>
        <v/>
      </c>
      <c r="G499" s="19" t="str">
        <f>IF(OR(B499="",C499=""),"",IFERROR(C499-LOOKUP(2,1/($B$5:B498=B499),$C$5:C498),""))</f>
        <v/>
      </c>
      <c r="H499" s="20" t="str">
        <f t="shared" si="15"/>
        <v/>
      </c>
      <c r="I499" s="21" t="str">
        <f>IF(B499="","",IF(ISNA(MATCH(B499,Vehículos!$A$6:$A$55,0)),"VEHÍCULO NO CARGADO",IF(AND(G499&lt;&gt;"",N(G499)&lt;0),"KM RETROCEDE",IF(D499&gt;VLOOKUP(B499,Vehículos!$A$6:$D$55,3,FALSE),"LITROS &gt; TANQUE",IF(AND(H499&lt;&gt;"",N(H499)&gt;VLOOKUP(B499,Vehículos!$A$6:$D$55,4,FALSE)*(1+Vehículos!$C$3)),"CONSUMO ALTO","OK")))))</f>
        <v/>
      </c>
      <c r="J499" s="22"/>
    </row>
    <row r="500" spans="1:10" x14ac:dyDescent="0.25">
      <c r="A500" s="14"/>
      <c r="B500" s="15"/>
      <c r="C500" s="16"/>
      <c r="D500" s="13"/>
      <c r="E500" s="17"/>
      <c r="F500" s="18" t="str">
        <f t="shared" si="14"/>
        <v/>
      </c>
      <c r="G500" s="19" t="str">
        <f>IF(OR(B500="",C500=""),"",IFERROR(C500-LOOKUP(2,1/($B$5:B499=B500),$C$5:C499),""))</f>
        <v/>
      </c>
      <c r="H500" s="20" t="str">
        <f t="shared" si="15"/>
        <v/>
      </c>
      <c r="I500" s="21" t="str">
        <f>IF(B500="","",IF(ISNA(MATCH(B500,Vehículos!$A$6:$A$55,0)),"VEHÍCULO NO CARGADO",IF(AND(G500&lt;&gt;"",N(G500)&lt;0),"KM RETROCEDE",IF(D500&gt;VLOOKUP(B500,Vehículos!$A$6:$D$55,3,FALSE),"LITROS &gt; TANQUE",IF(AND(H500&lt;&gt;"",N(H500)&gt;VLOOKUP(B500,Vehículos!$A$6:$D$55,4,FALSE)*(1+Vehículos!$C$3)),"CONSUMO ALTO","OK")))))</f>
        <v/>
      </c>
      <c r="J500" s="22"/>
    </row>
    <row r="501" spans="1:10" x14ac:dyDescent="0.25">
      <c r="A501" s="14"/>
      <c r="B501" s="15"/>
      <c r="C501" s="16"/>
      <c r="D501" s="13"/>
      <c r="E501" s="17"/>
      <c r="F501" s="18" t="str">
        <f t="shared" si="14"/>
        <v/>
      </c>
      <c r="G501" s="19" t="str">
        <f>IF(OR(B501="",C501=""),"",IFERROR(C501-LOOKUP(2,1/($B$5:B500=B501),$C$5:C500),""))</f>
        <v/>
      </c>
      <c r="H501" s="20" t="str">
        <f t="shared" si="15"/>
        <v/>
      </c>
      <c r="I501" s="21" t="str">
        <f>IF(B501="","",IF(ISNA(MATCH(B501,Vehículos!$A$6:$A$55,0)),"VEHÍCULO NO CARGADO",IF(AND(G501&lt;&gt;"",N(G501)&lt;0),"KM RETROCEDE",IF(D501&gt;VLOOKUP(B501,Vehículos!$A$6:$D$55,3,FALSE),"LITROS &gt; TANQUE",IF(AND(H501&lt;&gt;"",N(H501)&gt;VLOOKUP(B501,Vehículos!$A$6:$D$55,4,FALSE)*(1+Vehículos!$C$3)),"CONSUMO ALTO","OK")))))</f>
        <v/>
      </c>
      <c r="J501" s="22"/>
    </row>
    <row r="502" spans="1:10" x14ac:dyDescent="0.25">
      <c r="A502" s="14"/>
      <c r="B502" s="15"/>
      <c r="C502" s="16"/>
      <c r="D502" s="13"/>
      <c r="E502" s="17"/>
      <c r="F502" s="18" t="str">
        <f t="shared" si="14"/>
        <v/>
      </c>
      <c r="G502" s="19" t="str">
        <f>IF(OR(B502="",C502=""),"",IFERROR(C502-LOOKUP(2,1/($B$5:B501=B502),$C$5:C501),""))</f>
        <v/>
      </c>
      <c r="H502" s="20" t="str">
        <f t="shared" si="15"/>
        <v/>
      </c>
      <c r="I502" s="21" t="str">
        <f>IF(B502="","",IF(ISNA(MATCH(B502,Vehículos!$A$6:$A$55,0)),"VEHÍCULO NO CARGADO",IF(AND(G502&lt;&gt;"",N(G502)&lt;0),"KM RETROCEDE",IF(D502&gt;VLOOKUP(B502,Vehículos!$A$6:$D$55,3,FALSE),"LITROS &gt; TANQUE",IF(AND(H502&lt;&gt;"",N(H502)&gt;VLOOKUP(B502,Vehículos!$A$6:$D$55,4,FALSE)*(1+Vehículos!$C$3)),"CONSUMO ALTO","OK")))))</f>
        <v/>
      </c>
      <c r="J502" s="22"/>
    </row>
    <row r="503" spans="1:10" x14ac:dyDescent="0.25">
      <c r="A503" s="14"/>
      <c r="B503" s="15"/>
      <c r="C503" s="16"/>
      <c r="D503" s="13"/>
      <c r="E503" s="17"/>
      <c r="F503" s="18" t="str">
        <f t="shared" si="14"/>
        <v/>
      </c>
      <c r="G503" s="19" t="str">
        <f>IF(OR(B503="",C503=""),"",IFERROR(C503-LOOKUP(2,1/($B$5:B502=B503),$C$5:C502),""))</f>
        <v/>
      </c>
      <c r="H503" s="20" t="str">
        <f t="shared" si="15"/>
        <v/>
      </c>
      <c r="I503" s="21" t="str">
        <f>IF(B503="","",IF(ISNA(MATCH(B503,Vehículos!$A$6:$A$55,0)),"VEHÍCULO NO CARGADO",IF(AND(G503&lt;&gt;"",N(G503)&lt;0),"KM RETROCEDE",IF(D503&gt;VLOOKUP(B503,Vehículos!$A$6:$D$55,3,FALSE),"LITROS &gt; TANQUE",IF(AND(H503&lt;&gt;"",N(H503)&gt;VLOOKUP(B503,Vehículos!$A$6:$D$55,4,FALSE)*(1+Vehículos!$C$3)),"CONSUMO ALTO","OK")))))</f>
        <v/>
      </c>
      <c r="J503" s="22"/>
    </row>
    <row r="504" spans="1:10" x14ac:dyDescent="0.25">
      <c r="A504" s="14"/>
      <c r="B504" s="15"/>
      <c r="C504" s="16"/>
      <c r="D504" s="13"/>
      <c r="E504" s="17"/>
      <c r="F504" s="18" t="str">
        <f t="shared" si="14"/>
        <v/>
      </c>
      <c r="G504" s="19" t="str">
        <f>IF(OR(B504="",C504=""),"",IFERROR(C504-LOOKUP(2,1/($B$5:B503=B504),$C$5:C503),""))</f>
        <v/>
      </c>
      <c r="H504" s="20" t="str">
        <f t="shared" si="15"/>
        <v/>
      </c>
      <c r="I504" s="21" t="str">
        <f>IF(B504="","",IF(ISNA(MATCH(B504,Vehículos!$A$6:$A$55,0)),"VEHÍCULO NO CARGADO",IF(AND(G504&lt;&gt;"",N(G504)&lt;0),"KM RETROCEDE",IF(D504&gt;VLOOKUP(B504,Vehículos!$A$6:$D$55,3,FALSE),"LITROS &gt; TANQUE",IF(AND(H504&lt;&gt;"",N(H504)&gt;VLOOKUP(B504,Vehículos!$A$6:$D$55,4,FALSE)*(1+Vehículos!$C$3)),"CONSUMO ALTO","OK")))))</f>
        <v/>
      </c>
      <c r="J504" s="22"/>
    </row>
    <row r="505" spans="1:10" x14ac:dyDescent="0.25">
      <c r="A505" s="14"/>
      <c r="B505" s="15"/>
      <c r="C505" s="16"/>
      <c r="D505" s="13"/>
      <c r="E505" s="17"/>
      <c r="F505" s="18" t="str">
        <f t="shared" si="14"/>
        <v/>
      </c>
      <c r="G505" s="19" t="str">
        <f>IF(OR(B505="",C505=""),"",IFERROR(C505-LOOKUP(2,1/($B$5:B504=B505),$C$5:C504),""))</f>
        <v/>
      </c>
      <c r="H505" s="20" t="str">
        <f t="shared" si="15"/>
        <v/>
      </c>
      <c r="I505" s="21" t="str">
        <f>IF(B505="","",IF(ISNA(MATCH(B505,Vehículos!$A$6:$A$55,0)),"VEHÍCULO NO CARGADO",IF(AND(G505&lt;&gt;"",N(G505)&lt;0),"KM RETROCEDE",IF(D505&gt;VLOOKUP(B505,Vehículos!$A$6:$D$55,3,FALSE),"LITROS &gt; TANQUE",IF(AND(H505&lt;&gt;"",N(H505)&gt;VLOOKUP(B505,Vehículos!$A$6:$D$55,4,FALSE)*(1+Vehículos!$C$3)),"CONSUMO ALTO","OK")))))</f>
        <v/>
      </c>
      <c r="J505" s="22"/>
    </row>
  </sheetData>
  <sheetProtection sheet="1" formatColumns="0" formatRows="0"/>
  <conditionalFormatting sqref="I6:I505">
    <cfRule type="expression" dxfId="6" priority="1">
      <formula>I6="OK"</formula>
    </cfRule>
    <cfRule type="expression" dxfId="5" priority="2">
      <formula>I6="CONSUMO ALTO"</formula>
    </cfRule>
    <cfRule type="expression" dxfId="4" priority="3">
      <formula>I6="LITROS &gt; TANQUE"</formula>
    </cfRule>
    <cfRule type="expression" dxfId="3" priority="4">
      <formula>I6="KM RETROCEDE"</formula>
    </cfRule>
    <cfRule type="expression" dxfId="2" priority="5">
      <formula>I6="VEHÍCULO NO CARGADO"</formula>
    </cfRule>
  </conditionalFormatting>
  <dataValidations count="2">
    <dataValidation type="decimal" operator="greaterThanOrEqual" allowBlank="1" errorTitle="Dato no válido" error="Escribe un número mayor o igual a 0." sqref="C6:E505" xr:uid="{00000000-0002-0000-0200-000000000000}">
      <formula1>0</formula1>
    </dataValidation>
    <dataValidation type="date" operator="greaterThan" allowBlank="1" errorTitle="Fecha" error="Escribe una fecha (dd/mm/aaaa)." sqref="A6:A505" xr:uid="{00000000-0002-0000-0200-000001000000}">
      <formula1>36526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2000000}">
          <x14:formula1>
            <xm:f>Vehículos!$A$6:$A$55</xm:f>
          </x14:formula1>
          <xm:sqref>B6:B505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9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12" customWidth="1"/>
    <col min="2" max="2" width="10" customWidth="1"/>
    <col min="3" max="3" width="11" customWidth="1"/>
    <col min="4" max="4" width="12" customWidth="1"/>
    <col min="5" max="6" width="13" customWidth="1"/>
    <col min="7" max="7" width="15" customWidth="1"/>
    <col min="8" max="8" width="10" customWidth="1"/>
    <col min="9" max="10" width="13" customWidth="1"/>
  </cols>
  <sheetData>
    <row r="1" spans="1:10" ht="20.25" x14ac:dyDescent="0.3">
      <c r="A1" s="1" t="s">
        <v>45</v>
      </c>
    </row>
    <row r="2" spans="1:10" x14ac:dyDescent="0.25">
      <c r="A2" s="2" t="s">
        <v>46</v>
      </c>
    </row>
    <row r="3" spans="1:10" x14ac:dyDescent="0.25">
      <c r="A3" s="5" t="s">
        <v>47</v>
      </c>
      <c r="B3" s="14">
        <v>46266</v>
      </c>
      <c r="C3" s="5" t="s">
        <v>48</v>
      </c>
      <c r="D3" s="14">
        <v>46295</v>
      </c>
    </row>
    <row r="5" spans="1:10" ht="44.1" customHeight="1" x14ac:dyDescent="0.25">
      <c r="A5" s="10" t="s">
        <v>49</v>
      </c>
      <c r="B5" s="10" t="s">
        <v>50</v>
      </c>
      <c r="C5" s="10" t="s">
        <v>38</v>
      </c>
      <c r="D5" s="10" t="s">
        <v>51</v>
      </c>
      <c r="E5" s="10" t="s">
        <v>52</v>
      </c>
      <c r="F5" s="10" t="s">
        <v>53</v>
      </c>
      <c r="G5" s="10" t="s">
        <v>27</v>
      </c>
      <c r="H5" s="10" t="s">
        <v>54</v>
      </c>
      <c r="I5" s="10" t="s">
        <v>55</v>
      </c>
      <c r="J5" s="10" t="s">
        <v>56</v>
      </c>
    </row>
    <row r="6" spans="1:10" x14ac:dyDescent="0.25">
      <c r="A6" s="21" t="str">
        <f>IF(Vehículos!A6="","",Vehículos!A6)</f>
        <v>CAM-01</v>
      </c>
      <c r="B6" s="23">
        <f>IF(A6="","",COUNTIFS(Cargas!$B$6:$B$505,A6,Cargas!$A$6:$A$505,"&gt;="&amp;$B$3,Cargas!$A$6:$A$505,"&lt;="&amp;$D$3))</f>
        <v>6</v>
      </c>
      <c r="C6" s="24">
        <f>IF(A6="","",SUMIFS(Cargas!$D$6:$D$505,Cargas!$B$6:$B$505,A6,Cargas!$A$6:$A$505,"&gt;="&amp;$B$3,Cargas!$A$6:$A$505,"&lt;="&amp;$D$3))</f>
        <v>390</v>
      </c>
      <c r="D6" s="18">
        <f>IF(A6="","",SUMIFS(Cargas!$F$6:$F$505,Cargas!$B$6:$B$505,A6,Cargas!$A$6:$A$505,"&gt;="&amp;$B$3,Cargas!$A$6:$A$505,"&lt;="&amp;$D$3))</f>
        <v>409.5</v>
      </c>
      <c r="E6" s="19">
        <f>IF(A6="","",SUMIFS(Cargas!$G$6:$G$505,Cargas!$B$6:$B$505,A6,Cargas!$A$6:$A$505,"&gt;="&amp;$B$3,Cargas!$A$6:$A$505,"&lt;="&amp;$D$3,Cargas!$G$6:$G$505,"&gt;0"))</f>
        <v>1720</v>
      </c>
      <c r="F6" s="20">
        <f>IF(A6="","",IF(E6&gt;0,SUMIFS(Cargas!$D$6:$D$505,Cargas!$B$6:$B$505,A6,Cargas!$A$6:$A$505,"&gt;="&amp;$B$3,Cargas!$A$6:$A$505,"&lt;="&amp;$D$3,Cargas!$G$6:$G$505,"&gt;0")/E6*100,""))</f>
        <v>19.186046511627907</v>
      </c>
      <c r="G6" s="20">
        <f>IF(A6="","",Vehículos!D6)</f>
        <v>18</v>
      </c>
      <c r="H6" s="23">
        <f>IF(A6="","",COUNTIFS(Cargas!$B$6:$B$505,A6,Cargas!$A$6:$A$505,"&gt;="&amp;$B$3,Cargas!$A$6:$A$505,"&lt;="&amp;$D$3,Cargas!$I$6:$I$505,"&lt;&gt;OK"))</f>
        <v>1</v>
      </c>
      <c r="I6" s="24">
        <f t="shared" ref="I6:I37" si="0">IF(OR(A6="",F6="",G6=""),"",MAX(0,(F6-G6)*E6/100))</f>
        <v>20.400000000000006</v>
      </c>
      <c r="J6" s="25">
        <f t="shared" ref="J6:J37" si="1">IF(OR(I6="",C6=0),"",I6*D6/C6)</f>
        <v>21.420000000000009</v>
      </c>
    </row>
    <row r="7" spans="1:10" x14ac:dyDescent="0.25">
      <c r="A7" s="21" t="str">
        <f>IF(Vehículos!A7="","",Vehículos!A7)</f>
        <v>CAM-02</v>
      </c>
      <c r="B7" s="23">
        <f>IF(A7="","",COUNTIFS(Cargas!$B$6:$B$505,A7,Cargas!$A$6:$A$505,"&gt;="&amp;$B$3,Cargas!$A$6:$A$505,"&lt;="&amp;$D$3))</f>
        <v>5</v>
      </c>
      <c r="C7" s="24">
        <f>IF(A7="","",SUMIFS(Cargas!$D$6:$D$505,Cargas!$B$6:$B$505,A7,Cargas!$A$6:$A$505,"&gt;="&amp;$B$3,Cargas!$A$6:$A$505,"&lt;="&amp;$D$3))</f>
        <v>350</v>
      </c>
      <c r="D7" s="18">
        <f>IF(A7="","",SUMIFS(Cargas!$F$6:$F$505,Cargas!$B$6:$B$505,A7,Cargas!$A$6:$A$505,"&gt;="&amp;$B$3,Cargas!$A$6:$A$505,"&lt;="&amp;$D$3))</f>
        <v>367.5</v>
      </c>
      <c r="E7" s="19">
        <f>IF(A7="","",SUMIFS(Cargas!$G$6:$G$505,Cargas!$B$6:$B$505,A7,Cargas!$A$6:$A$505,"&gt;="&amp;$B$3,Cargas!$A$6:$A$505,"&lt;="&amp;$D$3,Cargas!$G$6:$G$505,"&gt;0"))</f>
        <v>1620</v>
      </c>
      <c r="F7" s="20">
        <f>IF(A7="","",IF(E7&gt;0,SUMIFS(Cargas!$D$6:$D$505,Cargas!$B$6:$B$505,A7,Cargas!$A$6:$A$505,"&gt;="&amp;$B$3,Cargas!$A$6:$A$505,"&lt;="&amp;$D$3,Cargas!$G$6:$G$505,"&gt;0")/E7*100,""))</f>
        <v>18.209876543209877</v>
      </c>
      <c r="G7" s="20">
        <f>IF(A7="","",Vehículos!D7)</f>
        <v>18</v>
      </c>
      <c r="H7" s="23">
        <f>IF(A7="","",COUNTIFS(Cargas!$B$6:$B$505,A7,Cargas!$A$6:$A$505,"&gt;="&amp;$B$3,Cargas!$A$6:$A$505,"&lt;="&amp;$D$3,Cargas!$I$6:$I$505,"&lt;&gt;OK"))</f>
        <v>1</v>
      </c>
      <c r="I7" s="24">
        <f t="shared" si="0"/>
        <v>3.4000000000000004</v>
      </c>
      <c r="J7" s="25">
        <f t="shared" si="1"/>
        <v>3.5700000000000007</v>
      </c>
    </row>
    <row r="8" spans="1:10" x14ac:dyDescent="0.25">
      <c r="A8" s="21" t="str">
        <f>IF(Vehículos!A8="","",Vehículos!A8)</f>
        <v>PCK-03</v>
      </c>
      <c r="B8" s="23">
        <f>IF(A8="","",COUNTIFS(Cargas!$B$6:$B$505,A8,Cargas!$A$6:$A$505,"&gt;="&amp;$B$3,Cargas!$A$6:$A$505,"&lt;="&amp;$D$3))</f>
        <v>5</v>
      </c>
      <c r="C8" s="24">
        <f>IF(A8="","",SUMIFS(Cargas!$D$6:$D$505,Cargas!$B$6:$B$505,A8,Cargas!$A$6:$A$505,"&gt;="&amp;$B$3,Cargas!$A$6:$A$505,"&lt;="&amp;$D$3))</f>
        <v>220</v>
      </c>
      <c r="D8" s="18">
        <f>IF(A8="","",SUMIFS(Cargas!$F$6:$F$505,Cargas!$B$6:$B$505,A8,Cargas!$A$6:$A$505,"&gt;="&amp;$B$3,Cargas!$A$6:$A$505,"&lt;="&amp;$D$3))</f>
        <v>231</v>
      </c>
      <c r="E8" s="19">
        <f>IF(A8="","",SUMIFS(Cargas!$G$6:$G$505,Cargas!$B$6:$B$505,A8,Cargas!$A$6:$A$505,"&gt;="&amp;$B$3,Cargas!$A$6:$A$505,"&lt;="&amp;$D$3,Cargas!$G$6:$G$505,"&gt;0"))</f>
        <v>1240</v>
      </c>
      <c r="F8" s="20">
        <f>IF(A8="","",IF(E8&gt;0,SUMIFS(Cargas!$D$6:$D$505,Cargas!$B$6:$B$505,A8,Cargas!$A$6:$A$505,"&gt;="&amp;$B$3,Cargas!$A$6:$A$505,"&lt;="&amp;$D$3,Cargas!$G$6:$G$505,"&gt;0")/E8*100,""))</f>
        <v>12.096774193548388</v>
      </c>
      <c r="G8" s="20">
        <f>IF(A8="","",Vehículos!D8)</f>
        <v>12</v>
      </c>
      <c r="H8" s="23">
        <f>IF(A8="","",COUNTIFS(Cargas!$B$6:$B$505,A8,Cargas!$A$6:$A$505,"&gt;="&amp;$B$3,Cargas!$A$6:$A$505,"&lt;="&amp;$D$3,Cargas!$I$6:$I$505,"&lt;&gt;OK"))</f>
        <v>1</v>
      </c>
      <c r="I8" s="24">
        <f t="shared" si="0"/>
        <v>1.2000000000000099</v>
      </c>
      <c r="J8" s="25">
        <f t="shared" si="1"/>
        <v>1.2600000000000104</v>
      </c>
    </row>
    <row r="9" spans="1:10" x14ac:dyDescent="0.25">
      <c r="A9" s="21" t="str">
        <f>IF(Vehículos!A9="","",Vehículos!A9)</f>
        <v/>
      </c>
      <c r="B9" s="23" t="str">
        <f>IF(A9="","",COUNTIFS(Cargas!$B$6:$B$505,A9,Cargas!$A$6:$A$505,"&gt;="&amp;$B$3,Cargas!$A$6:$A$505,"&lt;="&amp;$D$3))</f>
        <v/>
      </c>
      <c r="C9" s="24" t="str">
        <f>IF(A9="","",SUMIFS(Cargas!$D$6:$D$505,Cargas!$B$6:$B$505,A9,Cargas!$A$6:$A$505,"&gt;="&amp;$B$3,Cargas!$A$6:$A$505,"&lt;="&amp;$D$3))</f>
        <v/>
      </c>
      <c r="D9" s="18" t="str">
        <f>IF(A9="","",SUMIFS(Cargas!$F$6:$F$505,Cargas!$B$6:$B$505,A9,Cargas!$A$6:$A$505,"&gt;="&amp;$B$3,Cargas!$A$6:$A$505,"&lt;="&amp;$D$3))</f>
        <v/>
      </c>
      <c r="E9" s="19" t="str">
        <f>IF(A9="","",SUMIFS(Cargas!$G$6:$G$505,Cargas!$B$6:$B$505,A9,Cargas!$A$6:$A$505,"&gt;="&amp;$B$3,Cargas!$A$6:$A$505,"&lt;="&amp;$D$3,Cargas!$G$6:$G$505,"&gt;0"))</f>
        <v/>
      </c>
      <c r="F9" s="20" t="str">
        <f>IF(A9="","",IF(E9&gt;0,SUMIFS(Cargas!$D$6:$D$505,Cargas!$B$6:$B$505,A9,Cargas!$A$6:$A$505,"&gt;="&amp;$B$3,Cargas!$A$6:$A$505,"&lt;="&amp;$D$3,Cargas!$G$6:$G$505,"&gt;0")/E9*100,""))</f>
        <v/>
      </c>
      <c r="G9" s="20" t="str">
        <f>IF(A9="","",Vehículos!D9)</f>
        <v/>
      </c>
      <c r="H9" s="23" t="str">
        <f>IF(A9="","",COUNTIFS(Cargas!$B$6:$B$505,A9,Cargas!$A$6:$A$505,"&gt;="&amp;$B$3,Cargas!$A$6:$A$505,"&lt;="&amp;$D$3,Cargas!$I$6:$I$505,"&lt;&gt;OK"))</f>
        <v/>
      </c>
      <c r="I9" s="24" t="str">
        <f t="shared" si="0"/>
        <v/>
      </c>
      <c r="J9" s="25" t="str">
        <f t="shared" si="1"/>
        <v/>
      </c>
    </row>
    <row r="10" spans="1:10" x14ac:dyDescent="0.25">
      <c r="A10" s="21" t="str">
        <f>IF(Vehículos!A10="","",Vehículos!A10)</f>
        <v/>
      </c>
      <c r="B10" s="23" t="str">
        <f>IF(A10="","",COUNTIFS(Cargas!$B$6:$B$505,A10,Cargas!$A$6:$A$505,"&gt;="&amp;$B$3,Cargas!$A$6:$A$505,"&lt;="&amp;$D$3))</f>
        <v/>
      </c>
      <c r="C10" s="24" t="str">
        <f>IF(A10="","",SUMIFS(Cargas!$D$6:$D$505,Cargas!$B$6:$B$505,A10,Cargas!$A$6:$A$505,"&gt;="&amp;$B$3,Cargas!$A$6:$A$505,"&lt;="&amp;$D$3))</f>
        <v/>
      </c>
      <c r="D10" s="18" t="str">
        <f>IF(A10="","",SUMIFS(Cargas!$F$6:$F$505,Cargas!$B$6:$B$505,A10,Cargas!$A$6:$A$505,"&gt;="&amp;$B$3,Cargas!$A$6:$A$505,"&lt;="&amp;$D$3))</f>
        <v/>
      </c>
      <c r="E10" s="19" t="str">
        <f>IF(A10="","",SUMIFS(Cargas!$G$6:$G$505,Cargas!$B$6:$B$505,A10,Cargas!$A$6:$A$505,"&gt;="&amp;$B$3,Cargas!$A$6:$A$505,"&lt;="&amp;$D$3,Cargas!$G$6:$G$505,"&gt;0"))</f>
        <v/>
      </c>
      <c r="F10" s="20" t="str">
        <f>IF(A10="","",IF(E10&gt;0,SUMIFS(Cargas!$D$6:$D$505,Cargas!$B$6:$B$505,A10,Cargas!$A$6:$A$505,"&gt;="&amp;$B$3,Cargas!$A$6:$A$505,"&lt;="&amp;$D$3,Cargas!$G$6:$G$505,"&gt;0")/E10*100,""))</f>
        <v/>
      </c>
      <c r="G10" s="20" t="str">
        <f>IF(A10="","",Vehículos!D10)</f>
        <v/>
      </c>
      <c r="H10" s="23" t="str">
        <f>IF(A10="","",COUNTIFS(Cargas!$B$6:$B$505,A10,Cargas!$A$6:$A$505,"&gt;="&amp;$B$3,Cargas!$A$6:$A$505,"&lt;="&amp;$D$3,Cargas!$I$6:$I$505,"&lt;&gt;OK"))</f>
        <v/>
      </c>
      <c r="I10" s="24" t="str">
        <f t="shared" si="0"/>
        <v/>
      </c>
      <c r="J10" s="25" t="str">
        <f t="shared" si="1"/>
        <v/>
      </c>
    </row>
    <row r="11" spans="1:10" x14ac:dyDescent="0.25">
      <c r="A11" s="21" t="str">
        <f>IF(Vehículos!A11="","",Vehículos!A11)</f>
        <v/>
      </c>
      <c r="B11" s="23" t="str">
        <f>IF(A11="","",COUNTIFS(Cargas!$B$6:$B$505,A11,Cargas!$A$6:$A$505,"&gt;="&amp;$B$3,Cargas!$A$6:$A$505,"&lt;="&amp;$D$3))</f>
        <v/>
      </c>
      <c r="C11" s="24" t="str">
        <f>IF(A11="","",SUMIFS(Cargas!$D$6:$D$505,Cargas!$B$6:$B$505,A11,Cargas!$A$6:$A$505,"&gt;="&amp;$B$3,Cargas!$A$6:$A$505,"&lt;="&amp;$D$3))</f>
        <v/>
      </c>
      <c r="D11" s="18" t="str">
        <f>IF(A11="","",SUMIFS(Cargas!$F$6:$F$505,Cargas!$B$6:$B$505,A11,Cargas!$A$6:$A$505,"&gt;="&amp;$B$3,Cargas!$A$6:$A$505,"&lt;="&amp;$D$3))</f>
        <v/>
      </c>
      <c r="E11" s="19" t="str">
        <f>IF(A11="","",SUMIFS(Cargas!$G$6:$G$505,Cargas!$B$6:$B$505,A11,Cargas!$A$6:$A$505,"&gt;="&amp;$B$3,Cargas!$A$6:$A$505,"&lt;="&amp;$D$3,Cargas!$G$6:$G$505,"&gt;0"))</f>
        <v/>
      </c>
      <c r="F11" s="20" t="str">
        <f>IF(A11="","",IF(E11&gt;0,SUMIFS(Cargas!$D$6:$D$505,Cargas!$B$6:$B$505,A11,Cargas!$A$6:$A$505,"&gt;="&amp;$B$3,Cargas!$A$6:$A$505,"&lt;="&amp;$D$3,Cargas!$G$6:$G$505,"&gt;0")/E11*100,""))</f>
        <v/>
      </c>
      <c r="G11" s="20" t="str">
        <f>IF(A11="","",Vehículos!D11)</f>
        <v/>
      </c>
      <c r="H11" s="23" t="str">
        <f>IF(A11="","",COUNTIFS(Cargas!$B$6:$B$505,A11,Cargas!$A$6:$A$505,"&gt;="&amp;$B$3,Cargas!$A$6:$A$505,"&lt;="&amp;$D$3,Cargas!$I$6:$I$505,"&lt;&gt;OK"))</f>
        <v/>
      </c>
      <c r="I11" s="24" t="str">
        <f t="shared" si="0"/>
        <v/>
      </c>
      <c r="J11" s="25" t="str">
        <f t="shared" si="1"/>
        <v/>
      </c>
    </row>
    <row r="12" spans="1:10" x14ac:dyDescent="0.25">
      <c r="A12" s="21" t="str">
        <f>IF(Vehículos!A12="","",Vehículos!A12)</f>
        <v/>
      </c>
      <c r="B12" s="23" t="str">
        <f>IF(A12="","",COUNTIFS(Cargas!$B$6:$B$505,A12,Cargas!$A$6:$A$505,"&gt;="&amp;$B$3,Cargas!$A$6:$A$505,"&lt;="&amp;$D$3))</f>
        <v/>
      </c>
      <c r="C12" s="24" t="str">
        <f>IF(A12="","",SUMIFS(Cargas!$D$6:$D$505,Cargas!$B$6:$B$505,A12,Cargas!$A$6:$A$505,"&gt;="&amp;$B$3,Cargas!$A$6:$A$505,"&lt;="&amp;$D$3))</f>
        <v/>
      </c>
      <c r="D12" s="18" t="str">
        <f>IF(A12="","",SUMIFS(Cargas!$F$6:$F$505,Cargas!$B$6:$B$505,A12,Cargas!$A$6:$A$505,"&gt;="&amp;$B$3,Cargas!$A$6:$A$505,"&lt;="&amp;$D$3))</f>
        <v/>
      </c>
      <c r="E12" s="19" t="str">
        <f>IF(A12="","",SUMIFS(Cargas!$G$6:$G$505,Cargas!$B$6:$B$505,A12,Cargas!$A$6:$A$505,"&gt;="&amp;$B$3,Cargas!$A$6:$A$505,"&lt;="&amp;$D$3,Cargas!$G$6:$G$505,"&gt;0"))</f>
        <v/>
      </c>
      <c r="F12" s="20" t="str">
        <f>IF(A12="","",IF(E12&gt;0,SUMIFS(Cargas!$D$6:$D$505,Cargas!$B$6:$B$505,A12,Cargas!$A$6:$A$505,"&gt;="&amp;$B$3,Cargas!$A$6:$A$505,"&lt;="&amp;$D$3,Cargas!$G$6:$G$505,"&gt;0")/E12*100,""))</f>
        <v/>
      </c>
      <c r="G12" s="20" t="str">
        <f>IF(A12="","",Vehículos!D12)</f>
        <v/>
      </c>
      <c r="H12" s="23" t="str">
        <f>IF(A12="","",COUNTIFS(Cargas!$B$6:$B$505,A12,Cargas!$A$6:$A$505,"&gt;="&amp;$B$3,Cargas!$A$6:$A$505,"&lt;="&amp;$D$3,Cargas!$I$6:$I$505,"&lt;&gt;OK"))</f>
        <v/>
      </c>
      <c r="I12" s="24" t="str">
        <f t="shared" si="0"/>
        <v/>
      </c>
      <c r="J12" s="25" t="str">
        <f t="shared" si="1"/>
        <v/>
      </c>
    </row>
    <row r="13" spans="1:10" x14ac:dyDescent="0.25">
      <c r="A13" s="21" t="str">
        <f>IF(Vehículos!A13="","",Vehículos!A13)</f>
        <v/>
      </c>
      <c r="B13" s="23" t="str">
        <f>IF(A13="","",COUNTIFS(Cargas!$B$6:$B$505,A13,Cargas!$A$6:$A$505,"&gt;="&amp;$B$3,Cargas!$A$6:$A$505,"&lt;="&amp;$D$3))</f>
        <v/>
      </c>
      <c r="C13" s="24" t="str">
        <f>IF(A13="","",SUMIFS(Cargas!$D$6:$D$505,Cargas!$B$6:$B$505,A13,Cargas!$A$6:$A$505,"&gt;="&amp;$B$3,Cargas!$A$6:$A$505,"&lt;="&amp;$D$3))</f>
        <v/>
      </c>
      <c r="D13" s="18" t="str">
        <f>IF(A13="","",SUMIFS(Cargas!$F$6:$F$505,Cargas!$B$6:$B$505,A13,Cargas!$A$6:$A$505,"&gt;="&amp;$B$3,Cargas!$A$6:$A$505,"&lt;="&amp;$D$3))</f>
        <v/>
      </c>
      <c r="E13" s="19" t="str">
        <f>IF(A13="","",SUMIFS(Cargas!$G$6:$G$505,Cargas!$B$6:$B$505,A13,Cargas!$A$6:$A$505,"&gt;="&amp;$B$3,Cargas!$A$6:$A$505,"&lt;="&amp;$D$3,Cargas!$G$6:$G$505,"&gt;0"))</f>
        <v/>
      </c>
      <c r="F13" s="20" t="str">
        <f>IF(A13="","",IF(E13&gt;0,SUMIFS(Cargas!$D$6:$D$505,Cargas!$B$6:$B$505,A13,Cargas!$A$6:$A$505,"&gt;="&amp;$B$3,Cargas!$A$6:$A$505,"&lt;="&amp;$D$3,Cargas!$G$6:$G$505,"&gt;0")/E13*100,""))</f>
        <v/>
      </c>
      <c r="G13" s="20" t="str">
        <f>IF(A13="","",Vehículos!D13)</f>
        <v/>
      </c>
      <c r="H13" s="23" t="str">
        <f>IF(A13="","",COUNTIFS(Cargas!$B$6:$B$505,A13,Cargas!$A$6:$A$505,"&gt;="&amp;$B$3,Cargas!$A$6:$A$505,"&lt;="&amp;$D$3,Cargas!$I$6:$I$505,"&lt;&gt;OK"))</f>
        <v/>
      </c>
      <c r="I13" s="24" t="str">
        <f t="shared" si="0"/>
        <v/>
      </c>
      <c r="J13" s="25" t="str">
        <f t="shared" si="1"/>
        <v/>
      </c>
    </row>
    <row r="14" spans="1:10" x14ac:dyDescent="0.25">
      <c r="A14" s="21" t="str">
        <f>IF(Vehículos!A14="","",Vehículos!A14)</f>
        <v/>
      </c>
      <c r="B14" s="23" t="str">
        <f>IF(A14="","",COUNTIFS(Cargas!$B$6:$B$505,A14,Cargas!$A$6:$A$505,"&gt;="&amp;$B$3,Cargas!$A$6:$A$505,"&lt;="&amp;$D$3))</f>
        <v/>
      </c>
      <c r="C14" s="24" t="str">
        <f>IF(A14="","",SUMIFS(Cargas!$D$6:$D$505,Cargas!$B$6:$B$505,A14,Cargas!$A$6:$A$505,"&gt;="&amp;$B$3,Cargas!$A$6:$A$505,"&lt;="&amp;$D$3))</f>
        <v/>
      </c>
      <c r="D14" s="18" t="str">
        <f>IF(A14="","",SUMIFS(Cargas!$F$6:$F$505,Cargas!$B$6:$B$505,A14,Cargas!$A$6:$A$505,"&gt;="&amp;$B$3,Cargas!$A$6:$A$505,"&lt;="&amp;$D$3))</f>
        <v/>
      </c>
      <c r="E14" s="19" t="str">
        <f>IF(A14="","",SUMIFS(Cargas!$G$6:$G$505,Cargas!$B$6:$B$505,A14,Cargas!$A$6:$A$505,"&gt;="&amp;$B$3,Cargas!$A$6:$A$505,"&lt;="&amp;$D$3,Cargas!$G$6:$G$505,"&gt;0"))</f>
        <v/>
      </c>
      <c r="F14" s="20" t="str">
        <f>IF(A14="","",IF(E14&gt;0,SUMIFS(Cargas!$D$6:$D$505,Cargas!$B$6:$B$505,A14,Cargas!$A$6:$A$505,"&gt;="&amp;$B$3,Cargas!$A$6:$A$505,"&lt;="&amp;$D$3,Cargas!$G$6:$G$505,"&gt;0")/E14*100,""))</f>
        <v/>
      </c>
      <c r="G14" s="20" t="str">
        <f>IF(A14="","",Vehículos!D14)</f>
        <v/>
      </c>
      <c r="H14" s="23" t="str">
        <f>IF(A14="","",COUNTIFS(Cargas!$B$6:$B$505,A14,Cargas!$A$6:$A$505,"&gt;="&amp;$B$3,Cargas!$A$6:$A$505,"&lt;="&amp;$D$3,Cargas!$I$6:$I$505,"&lt;&gt;OK"))</f>
        <v/>
      </c>
      <c r="I14" s="24" t="str">
        <f t="shared" si="0"/>
        <v/>
      </c>
      <c r="J14" s="25" t="str">
        <f t="shared" si="1"/>
        <v/>
      </c>
    </row>
    <row r="15" spans="1:10" x14ac:dyDescent="0.25">
      <c r="A15" s="21" t="str">
        <f>IF(Vehículos!A15="","",Vehículos!A15)</f>
        <v/>
      </c>
      <c r="B15" s="23" t="str">
        <f>IF(A15="","",COUNTIFS(Cargas!$B$6:$B$505,A15,Cargas!$A$6:$A$505,"&gt;="&amp;$B$3,Cargas!$A$6:$A$505,"&lt;="&amp;$D$3))</f>
        <v/>
      </c>
      <c r="C15" s="24" t="str">
        <f>IF(A15="","",SUMIFS(Cargas!$D$6:$D$505,Cargas!$B$6:$B$505,A15,Cargas!$A$6:$A$505,"&gt;="&amp;$B$3,Cargas!$A$6:$A$505,"&lt;="&amp;$D$3))</f>
        <v/>
      </c>
      <c r="D15" s="18" t="str">
        <f>IF(A15="","",SUMIFS(Cargas!$F$6:$F$505,Cargas!$B$6:$B$505,A15,Cargas!$A$6:$A$505,"&gt;="&amp;$B$3,Cargas!$A$6:$A$505,"&lt;="&amp;$D$3))</f>
        <v/>
      </c>
      <c r="E15" s="19" t="str">
        <f>IF(A15="","",SUMIFS(Cargas!$G$6:$G$505,Cargas!$B$6:$B$505,A15,Cargas!$A$6:$A$505,"&gt;="&amp;$B$3,Cargas!$A$6:$A$505,"&lt;="&amp;$D$3,Cargas!$G$6:$G$505,"&gt;0"))</f>
        <v/>
      </c>
      <c r="F15" s="20" t="str">
        <f>IF(A15="","",IF(E15&gt;0,SUMIFS(Cargas!$D$6:$D$505,Cargas!$B$6:$B$505,A15,Cargas!$A$6:$A$505,"&gt;="&amp;$B$3,Cargas!$A$6:$A$505,"&lt;="&amp;$D$3,Cargas!$G$6:$G$505,"&gt;0")/E15*100,""))</f>
        <v/>
      </c>
      <c r="G15" s="20" t="str">
        <f>IF(A15="","",Vehículos!D15)</f>
        <v/>
      </c>
      <c r="H15" s="23" t="str">
        <f>IF(A15="","",COUNTIFS(Cargas!$B$6:$B$505,A15,Cargas!$A$6:$A$505,"&gt;="&amp;$B$3,Cargas!$A$6:$A$505,"&lt;="&amp;$D$3,Cargas!$I$6:$I$505,"&lt;&gt;OK"))</f>
        <v/>
      </c>
      <c r="I15" s="24" t="str">
        <f t="shared" si="0"/>
        <v/>
      </c>
      <c r="J15" s="25" t="str">
        <f t="shared" si="1"/>
        <v/>
      </c>
    </row>
    <row r="16" spans="1:10" x14ac:dyDescent="0.25">
      <c r="A16" s="21" t="str">
        <f>IF(Vehículos!A16="","",Vehículos!A16)</f>
        <v/>
      </c>
      <c r="B16" s="23" t="str">
        <f>IF(A16="","",COUNTIFS(Cargas!$B$6:$B$505,A16,Cargas!$A$6:$A$505,"&gt;="&amp;$B$3,Cargas!$A$6:$A$505,"&lt;="&amp;$D$3))</f>
        <v/>
      </c>
      <c r="C16" s="24" t="str">
        <f>IF(A16="","",SUMIFS(Cargas!$D$6:$D$505,Cargas!$B$6:$B$505,A16,Cargas!$A$6:$A$505,"&gt;="&amp;$B$3,Cargas!$A$6:$A$505,"&lt;="&amp;$D$3))</f>
        <v/>
      </c>
      <c r="D16" s="18" t="str">
        <f>IF(A16="","",SUMIFS(Cargas!$F$6:$F$505,Cargas!$B$6:$B$505,A16,Cargas!$A$6:$A$505,"&gt;="&amp;$B$3,Cargas!$A$6:$A$505,"&lt;="&amp;$D$3))</f>
        <v/>
      </c>
      <c r="E16" s="19" t="str">
        <f>IF(A16="","",SUMIFS(Cargas!$G$6:$G$505,Cargas!$B$6:$B$505,A16,Cargas!$A$6:$A$505,"&gt;="&amp;$B$3,Cargas!$A$6:$A$505,"&lt;="&amp;$D$3,Cargas!$G$6:$G$505,"&gt;0"))</f>
        <v/>
      </c>
      <c r="F16" s="20" t="str">
        <f>IF(A16="","",IF(E16&gt;0,SUMIFS(Cargas!$D$6:$D$505,Cargas!$B$6:$B$505,A16,Cargas!$A$6:$A$505,"&gt;="&amp;$B$3,Cargas!$A$6:$A$505,"&lt;="&amp;$D$3,Cargas!$G$6:$G$505,"&gt;0")/E16*100,""))</f>
        <v/>
      </c>
      <c r="G16" s="20" t="str">
        <f>IF(A16="","",Vehículos!D16)</f>
        <v/>
      </c>
      <c r="H16" s="23" t="str">
        <f>IF(A16="","",COUNTIFS(Cargas!$B$6:$B$505,A16,Cargas!$A$6:$A$505,"&gt;="&amp;$B$3,Cargas!$A$6:$A$505,"&lt;="&amp;$D$3,Cargas!$I$6:$I$505,"&lt;&gt;OK"))</f>
        <v/>
      </c>
      <c r="I16" s="24" t="str">
        <f t="shared" si="0"/>
        <v/>
      </c>
      <c r="J16" s="25" t="str">
        <f t="shared" si="1"/>
        <v/>
      </c>
    </row>
    <row r="17" spans="1:10" x14ac:dyDescent="0.25">
      <c r="A17" s="21" t="str">
        <f>IF(Vehículos!A17="","",Vehículos!A17)</f>
        <v/>
      </c>
      <c r="B17" s="23" t="str">
        <f>IF(A17="","",COUNTIFS(Cargas!$B$6:$B$505,A17,Cargas!$A$6:$A$505,"&gt;="&amp;$B$3,Cargas!$A$6:$A$505,"&lt;="&amp;$D$3))</f>
        <v/>
      </c>
      <c r="C17" s="24" t="str">
        <f>IF(A17="","",SUMIFS(Cargas!$D$6:$D$505,Cargas!$B$6:$B$505,A17,Cargas!$A$6:$A$505,"&gt;="&amp;$B$3,Cargas!$A$6:$A$505,"&lt;="&amp;$D$3))</f>
        <v/>
      </c>
      <c r="D17" s="18" t="str">
        <f>IF(A17="","",SUMIFS(Cargas!$F$6:$F$505,Cargas!$B$6:$B$505,A17,Cargas!$A$6:$A$505,"&gt;="&amp;$B$3,Cargas!$A$6:$A$505,"&lt;="&amp;$D$3))</f>
        <v/>
      </c>
      <c r="E17" s="19" t="str">
        <f>IF(A17="","",SUMIFS(Cargas!$G$6:$G$505,Cargas!$B$6:$B$505,A17,Cargas!$A$6:$A$505,"&gt;="&amp;$B$3,Cargas!$A$6:$A$505,"&lt;="&amp;$D$3,Cargas!$G$6:$G$505,"&gt;0"))</f>
        <v/>
      </c>
      <c r="F17" s="20" t="str">
        <f>IF(A17="","",IF(E17&gt;0,SUMIFS(Cargas!$D$6:$D$505,Cargas!$B$6:$B$505,A17,Cargas!$A$6:$A$505,"&gt;="&amp;$B$3,Cargas!$A$6:$A$505,"&lt;="&amp;$D$3,Cargas!$G$6:$G$505,"&gt;0")/E17*100,""))</f>
        <v/>
      </c>
      <c r="G17" s="20" t="str">
        <f>IF(A17="","",Vehículos!D17)</f>
        <v/>
      </c>
      <c r="H17" s="23" t="str">
        <f>IF(A17="","",COUNTIFS(Cargas!$B$6:$B$505,A17,Cargas!$A$6:$A$505,"&gt;="&amp;$B$3,Cargas!$A$6:$A$505,"&lt;="&amp;$D$3,Cargas!$I$6:$I$505,"&lt;&gt;OK"))</f>
        <v/>
      </c>
      <c r="I17" s="24" t="str">
        <f t="shared" si="0"/>
        <v/>
      </c>
      <c r="J17" s="25" t="str">
        <f t="shared" si="1"/>
        <v/>
      </c>
    </row>
    <row r="18" spans="1:10" x14ac:dyDescent="0.25">
      <c r="A18" s="21" t="str">
        <f>IF(Vehículos!A18="","",Vehículos!A18)</f>
        <v/>
      </c>
      <c r="B18" s="23" t="str">
        <f>IF(A18="","",COUNTIFS(Cargas!$B$6:$B$505,A18,Cargas!$A$6:$A$505,"&gt;="&amp;$B$3,Cargas!$A$6:$A$505,"&lt;="&amp;$D$3))</f>
        <v/>
      </c>
      <c r="C18" s="24" t="str">
        <f>IF(A18="","",SUMIFS(Cargas!$D$6:$D$505,Cargas!$B$6:$B$505,A18,Cargas!$A$6:$A$505,"&gt;="&amp;$B$3,Cargas!$A$6:$A$505,"&lt;="&amp;$D$3))</f>
        <v/>
      </c>
      <c r="D18" s="18" t="str">
        <f>IF(A18="","",SUMIFS(Cargas!$F$6:$F$505,Cargas!$B$6:$B$505,A18,Cargas!$A$6:$A$505,"&gt;="&amp;$B$3,Cargas!$A$6:$A$505,"&lt;="&amp;$D$3))</f>
        <v/>
      </c>
      <c r="E18" s="19" t="str">
        <f>IF(A18="","",SUMIFS(Cargas!$G$6:$G$505,Cargas!$B$6:$B$505,A18,Cargas!$A$6:$A$505,"&gt;="&amp;$B$3,Cargas!$A$6:$A$505,"&lt;="&amp;$D$3,Cargas!$G$6:$G$505,"&gt;0"))</f>
        <v/>
      </c>
      <c r="F18" s="20" t="str">
        <f>IF(A18="","",IF(E18&gt;0,SUMIFS(Cargas!$D$6:$D$505,Cargas!$B$6:$B$505,A18,Cargas!$A$6:$A$505,"&gt;="&amp;$B$3,Cargas!$A$6:$A$505,"&lt;="&amp;$D$3,Cargas!$G$6:$G$505,"&gt;0")/E18*100,""))</f>
        <v/>
      </c>
      <c r="G18" s="20" t="str">
        <f>IF(A18="","",Vehículos!D18)</f>
        <v/>
      </c>
      <c r="H18" s="23" t="str">
        <f>IF(A18="","",COUNTIFS(Cargas!$B$6:$B$505,A18,Cargas!$A$6:$A$505,"&gt;="&amp;$B$3,Cargas!$A$6:$A$505,"&lt;="&amp;$D$3,Cargas!$I$6:$I$505,"&lt;&gt;OK"))</f>
        <v/>
      </c>
      <c r="I18" s="24" t="str">
        <f t="shared" si="0"/>
        <v/>
      </c>
      <c r="J18" s="25" t="str">
        <f t="shared" si="1"/>
        <v/>
      </c>
    </row>
    <row r="19" spans="1:10" x14ac:dyDescent="0.25">
      <c r="A19" s="21" t="str">
        <f>IF(Vehículos!A19="","",Vehículos!A19)</f>
        <v/>
      </c>
      <c r="B19" s="23" t="str">
        <f>IF(A19="","",COUNTIFS(Cargas!$B$6:$B$505,A19,Cargas!$A$6:$A$505,"&gt;="&amp;$B$3,Cargas!$A$6:$A$505,"&lt;="&amp;$D$3))</f>
        <v/>
      </c>
      <c r="C19" s="24" t="str">
        <f>IF(A19="","",SUMIFS(Cargas!$D$6:$D$505,Cargas!$B$6:$B$505,A19,Cargas!$A$6:$A$505,"&gt;="&amp;$B$3,Cargas!$A$6:$A$505,"&lt;="&amp;$D$3))</f>
        <v/>
      </c>
      <c r="D19" s="18" t="str">
        <f>IF(A19="","",SUMIFS(Cargas!$F$6:$F$505,Cargas!$B$6:$B$505,A19,Cargas!$A$6:$A$505,"&gt;="&amp;$B$3,Cargas!$A$6:$A$505,"&lt;="&amp;$D$3))</f>
        <v/>
      </c>
      <c r="E19" s="19" t="str">
        <f>IF(A19="","",SUMIFS(Cargas!$G$6:$G$505,Cargas!$B$6:$B$505,A19,Cargas!$A$6:$A$505,"&gt;="&amp;$B$3,Cargas!$A$6:$A$505,"&lt;="&amp;$D$3,Cargas!$G$6:$G$505,"&gt;0"))</f>
        <v/>
      </c>
      <c r="F19" s="20" t="str">
        <f>IF(A19="","",IF(E19&gt;0,SUMIFS(Cargas!$D$6:$D$505,Cargas!$B$6:$B$505,A19,Cargas!$A$6:$A$505,"&gt;="&amp;$B$3,Cargas!$A$6:$A$505,"&lt;="&amp;$D$3,Cargas!$G$6:$G$505,"&gt;0")/E19*100,""))</f>
        <v/>
      </c>
      <c r="G19" s="20" t="str">
        <f>IF(A19="","",Vehículos!D19)</f>
        <v/>
      </c>
      <c r="H19" s="23" t="str">
        <f>IF(A19="","",COUNTIFS(Cargas!$B$6:$B$505,A19,Cargas!$A$6:$A$505,"&gt;="&amp;$B$3,Cargas!$A$6:$A$505,"&lt;="&amp;$D$3,Cargas!$I$6:$I$505,"&lt;&gt;OK"))</f>
        <v/>
      </c>
      <c r="I19" s="24" t="str">
        <f t="shared" si="0"/>
        <v/>
      </c>
      <c r="J19" s="25" t="str">
        <f t="shared" si="1"/>
        <v/>
      </c>
    </row>
    <row r="20" spans="1:10" x14ac:dyDescent="0.25">
      <c r="A20" s="21" t="str">
        <f>IF(Vehículos!A20="","",Vehículos!A20)</f>
        <v/>
      </c>
      <c r="B20" s="23" t="str">
        <f>IF(A20="","",COUNTIFS(Cargas!$B$6:$B$505,A20,Cargas!$A$6:$A$505,"&gt;="&amp;$B$3,Cargas!$A$6:$A$505,"&lt;="&amp;$D$3))</f>
        <v/>
      </c>
      <c r="C20" s="24" t="str">
        <f>IF(A20="","",SUMIFS(Cargas!$D$6:$D$505,Cargas!$B$6:$B$505,A20,Cargas!$A$6:$A$505,"&gt;="&amp;$B$3,Cargas!$A$6:$A$505,"&lt;="&amp;$D$3))</f>
        <v/>
      </c>
      <c r="D20" s="18" t="str">
        <f>IF(A20="","",SUMIFS(Cargas!$F$6:$F$505,Cargas!$B$6:$B$505,A20,Cargas!$A$6:$A$505,"&gt;="&amp;$B$3,Cargas!$A$6:$A$505,"&lt;="&amp;$D$3))</f>
        <v/>
      </c>
      <c r="E20" s="19" t="str">
        <f>IF(A20="","",SUMIFS(Cargas!$G$6:$G$505,Cargas!$B$6:$B$505,A20,Cargas!$A$6:$A$505,"&gt;="&amp;$B$3,Cargas!$A$6:$A$505,"&lt;="&amp;$D$3,Cargas!$G$6:$G$505,"&gt;0"))</f>
        <v/>
      </c>
      <c r="F20" s="20" t="str">
        <f>IF(A20="","",IF(E20&gt;0,SUMIFS(Cargas!$D$6:$D$505,Cargas!$B$6:$B$505,A20,Cargas!$A$6:$A$505,"&gt;="&amp;$B$3,Cargas!$A$6:$A$505,"&lt;="&amp;$D$3,Cargas!$G$6:$G$505,"&gt;0")/E20*100,""))</f>
        <v/>
      </c>
      <c r="G20" s="20" t="str">
        <f>IF(A20="","",Vehículos!D20)</f>
        <v/>
      </c>
      <c r="H20" s="23" t="str">
        <f>IF(A20="","",COUNTIFS(Cargas!$B$6:$B$505,A20,Cargas!$A$6:$A$505,"&gt;="&amp;$B$3,Cargas!$A$6:$A$505,"&lt;="&amp;$D$3,Cargas!$I$6:$I$505,"&lt;&gt;OK"))</f>
        <v/>
      </c>
      <c r="I20" s="24" t="str">
        <f t="shared" si="0"/>
        <v/>
      </c>
      <c r="J20" s="25" t="str">
        <f t="shared" si="1"/>
        <v/>
      </c>
    </row>
    <row r="21" spans="1:10" x14ac:dyDescent="0.25">
      <c r="A21" s="21" t="str">
        <f>IF(Vehículos!A21="","",Vehículos!A21)</f>
        <v/>
      </c>
      <c r="B21" s="23" t="str">
        <f>IF(A21="","",COUNTIFS(Cargas!$B$6:$B$505,A21,Cargas!$A$6:$A$505,"&gt;="&amp;$B$3,Cargas!$A$6:$A$505,"&lt;="&amp;$D$3))</f>
        <v/>
      </c>
      <c r="C21" s="24" t="str">
        <f>IF(A21="","",SUMIFS(Cargas!$D$6:$D$505,Cargas!$B$6:$B$505,A21,Cargas!$A$6:$A$505,"&gt;="&amp;$B$3,Cargas!$A$6:$A$505,"&lt;="&amp;$D$3))</f>
        <v/>
      </c>
      <c r="D21" s="18" t="str">
        <f>IF(A21="","",SUMIFS(Cargas!$F$6:$F$505,Cargas!$B$6:$B$505,A21,Cargas!$A$6:$A$505,"&gt;="&amp;$B$3,Cargas!$A$6:$A$505,"&lt;="&amp;$D$3))</f>
        <v/>
      </c>
      <c r="E21" s="19" t="str">
        <f>IF(A21="","",SUMIFS(Cargas!$G$6:$G$505,Cargas!$B$6:$B$505,A21,Cargas!$A$6:$A$505,"&gt;="&amp;$B$3,Cargas!$A$6:$A$505,"&lt;="&amp;$D$3,Cargas!$G$6:$G$505,"&gt;0"))</f>
        <v/>
      </c>
      <c r="F21" s="20" t="str">
        <f>IF(A21="","",IF(E21&gt;0,SUMIFS(Cargas!$D$6:$D$505,Cargas!$B$6:$B$505,A21,Cargas!$A$6:$A$505,"&gt;="&amp;$B$3,Cargas!$A$6:$A$505,"&lt;="&amp;$D$3,Cargas!$G$6:$G$505,"&gt;0")/E21*100,""))</f>
        <v/>
      </c>
      <c r="G21" s="20" t="str">
        <f>IF(A21="","",Vehículos!D21)</f>
        <v/>
      </c>
      <c r="H21" s="23" t="str">
        <f>IF(A21="","",COUNTIFS(Cargas!$B$6:$B$505,A21,Cargas!$A$6:$A$505,"&gt;="&amp;$B$3,Cargas!$A$6:$A$505,"&lt;="&amp;$D$3,Cargas!$I$6:$I$505,"&lt;&gt;OK"))</f>
        <v/>
      </c>
      <c r="I21" s="24" t="str">
        <f t="shared" si="0"/>
        <v/>
      </c>
      <c r="J21" s="25" t="str">
        <f t="shared" si="1"/>
        <v/>
      </c>
    </row>
    <row r="22" spans="1:10" x14ac:dyDescent="0.25">
      <c r="A22" s="21" t="str">
        <f>IF(Vehículos!A22="","",Vehículos!A22)</f>
        <v/>
      </c>
      <c r="B22" s="23" t="str">
        <f>IF(A22="","",COUNTIFS(Cargas!$B$6:$B$505,A22,Cargas!$A$6:$A$505,"&gt;="&amp;$B$3,Cargas!$A$6:$A$505,"&lt;="&amp;$D$3))</f>
        <v/>
      </c>
      <c r="C22" s="24" t="str">
        <f>IF(A22="","",SUMIFS(Cargas!$D$6:$D$505,Cargas!$B$6:$B$505,A22,Cargas!$A$6:$A$505,"&gt;="&amp;$B$3,Cargas!$A$6:$A$505,"&lt;="&amp;$D$3))</f>
        <v/>
      </c>
      <c r="D22" s="18" t="str">
        <f>IF(A22="","",SUMIFS(Cargas!$F$6:$F$505,Cargas!$B$6:$B$505,A22,Cargas!$A$6:$A$505,"&gt;="&amp;$B$3,Cargas!$A$6:$A$505,"&lt;="&amp;$D$3))</f>
        <v/>
      </c>
      <c r="E22" s="19" t="str">
        <f>IF(A22="","",SUMIFS(Cargas!$G$6:$G$505,Cargas!$B$6:$B$505,A22,Cargas!$A$6:$A$505,"&gt;="&amp;$B$3,Cargas!$A$6:$A$505,"&lt;="&amp;$D$3,Cargas!$G$6:$G$505,"&gt;0"))</f>
        <v/>
      </c>
      <c r="F22" s="20" t="str">
        <f>IF(A22="","",IF(E22&gt;0,SUMIFS(Cargas!$D$6:$D$505,Cargas!$B$6:$B$505,A22,Cargas!$A$6:$A$505,"&gt;="&amp;$B$3,Cargas!$A$6:$A$505,"&lt;="&amp;$D$3,Cargas!$G$6:$G$505,"&gt;0")/E22*100,""))</f>
        <v/>
      </c>
      <c r="G22" s="20" t="str">
        <f>IF(A22="","",Vehículos!D22)</f>
        <v/>
      </c>
      <c r="H22" s="23" t="str">
        <f>IF(A22="","",COUNTIFS(Cargas!$B$6:$B$505,A22,Cargas!$A$6:$A$505,"&gt;="&amp;$B$3,Cargas!$A$6:$A$505,"&lt;="&amp;$D$3,Cargas!$I$6:$I$505,"&lt;&gt;OK"))</f>
        <v/>
      </c>
      <c r="I22" s="24" t="str">
        <f t="shared" si="0"/>
        <v/>
      </c>
      <c r="J22" s="25" t="str">
        <f t="shared" si="1"/>
        <v/>
      </c>
    </row>
    <row r="23" spans="1:10" x14ac:dyDescent="0.25">
      <c r="A23" s="21" t="str">
        <f>IF(Vehículos!A23="","",Vehículos!A23)</f>
        <v/>
      </c>
      <c r="B23" s="23" t="str">
        <f>IF(A23="","",COUNTIFS(Cargas!$B$6:$B$505,A23,Cargas!$A$6:$A$505,"&gt;="&amp;$B$3,Cargas!$A$6:$A$505,"&lt;="&amp;$D$3))</f>
        <v/>
      </c>
      <c r="C23" s="24" t="str">
        <f>IF(A23="","",SUMIFS(Cargas!$D$6:$D$505,Cargas!$B$6:$B$505,A23,Cargas!$A$6:$A$505,"&gt;="&amp;$B$3,Cargas!$A$6:$A$505,"&lt;="&amp;$D$3))</f>
        <v/>
      </c>
      <c r="D23" s="18" t="str">
        <f>IF(A23="","",SUMIFS(Cargas!$F$6:$F$505,Cargas!$B$6:$B$505,A23,Cargas!$A$6:$A$505,"&gt;="&amp;$B$3,Cargas!$A$6:$A$505,"&lt;="&amp;$D$3))</f>
        <v/>
      </c>
      <c r="E23" s="19" t="str">
        <f>IF(A23="","",SUMIFS(Cargas!$G$6:$G$505,Cargas!$B$6:$B$505,A23,Cargas!$A$6:$A$505,"&gt;="&amp;$B$3,Cargas!$A$6:$A$505,"&lt;="&amp;$D$3,Cargas!$G$6:$G$505,"&gt;0"))</f>
        <v/>
      </c>
      <c r="F23" s="20" t="str">
        <f>IF(A23="","",IF(E23&gt;0,SUMIFS(Cargas!$D$6:$D$505,Cargas!$B$6:$B$505,A23,Cargas!$A$6:$A$505,"&gt;="&amp;$B$3,Cargas!$A$6:$A$505,"&lt;="&amp;$D$3,Cargas!$G$6:$G$505,"&gt;0")/E23*100,""))</f>
        <v/>
      </c>
      <c r="G23" s="20" t="str">
        <f>IF(A23="","",Vehículos!D23)</f>
        <v/>
      </c>
      <c r="H23" s="23" t="str">
        <f>IF(A23="","",COUNTIFS(Cargas!$B$6:$B$505,A23,Cargas!$A$6:$A$505,"&gt;="&amp;$B$3,Cargas!$A$6:$A$505,"&lt;="&amp;$D$3,Cargas!$I$6:$I$505,"&lt;&gt;OK"))</f>
        <v/>
      </c>
      <c r="I23" s="24" t="str">
        <f t="shared" si="0"/>
        <v/>
      </c>
      <c r="J23" s="25" t="str">
        <f t="shared" si="1"/>
        <v/>
      </c>
    </row>
    <row r="24" spans="1:10" x14ac:dyDescent="0.25">
      <c r="A24" s="21" t="str">
        <f>IF(Vehículos!A24="","",Vehículos!A24)</f>
        <v/>
      </c>
      <c r="B24" s="23" t="str">
        <f>IF(A24="","",COUNTIFS(Cargas!$B$6:$B$505,A24,Cargas!$A$6:$A$505,"&gt;="&amp;$B$3,Cargas!$A$6:$A$505,"&lt;="&amp;$D$3))</f>
        <v/>
      </c>
      <c r="C24" s="24" t="str">
        <f>IF(A24="","",SUMIFS(Cargas!$D$6:$D$505,Cargas!$B$6:$B$505,A24,Cargas!$A$6:$A$505,"&gt;="&amp;$B$3,Cargas!$A$6:$A$505,"&lt;="&amp;$D$3))</f>
        <v/>
      </c>
      <c r="D24" s="18" t="str">
        <f>IF(A24="","",SUMIFS(Cargas!$F$6:$F$505,Cargas!$B$6:$B$505,A24,Cargas!$A$6:$A$505,"&gt;="&amp;$B$3,Cargas!$A$6:$A$505,"&lt;="&amp;$D$3))</f>
        <v/>
      </c>
      <c r="E24" s="19" t="str">
        <f>IF(A24="","",SUMIFS(Cargas!$G$6:$G$505,Cargas!$B$6:$B$505,A24,Cargas!$A$6:$A$505,"&gt;="&amp;$B$3,Cargas!$A$6:$A$505,"&lt;="&amp;$D$3,Cargas!$G$6:$G$505,"&gt;0"))</f>
        <v/>
      </c>
      <c r="F24" s="20" t="str">
        <f>IF(A24="","",IF(E24&gt;0,SUMIFS(Cargas!$D$6:$D$505,Cargas!$B$6:$B$505,A24,Cargas!$A$6:$A$505,"&gt;="&amp;$B$3,Cargas!$A$6:$A$505,"&lt;="&amp;$D$3,Cargas!$G$6:$G$505,"&gt;0")/E24*100,""))</f>
        <v/>
      </c>
      <c r="G24" s="20" t="str">
        <f>IF(A24="","",Vehículos!D24)</f>
        <v/>
      </c>
      <c r="H24" s="23" t="str">
        <f>IF(A24="","",COUNTIFS(Cargas!$B$6:$B$505,A24,Cargas!$A$6:$A$505,"&gt;="&amp;$B$3,Cargas!$A$6:$A$505,"&lt;="&amp;$D$3,Cargas!$I$6:$I$505,"&lt;&gt;OK"))</f>
        <v/>
      </c>
      <c r="I24" s="24" t="str">
        <f t="shared" si="0"/>
        <v/>
      </c>
      <c r="J24" s="25" t="str">
        <f t="shared" si="1"/>
        <v/>
      </c>
    </row>
    <row r="25" spans="1:10" x14ac:dyDescent="0.25">
      <c r="A25" s="21" t="str">
        <f>IF(Vehículos!A25="","",Vehículos!A25)</f>
        <v/>
      </c>
      <c r="B25" s="23" t="str">
        <f>IF(A25="","",COUNTIFS(Cargas!$B$6:$B$505,A25,Cargas!$A$6:$A$505,"&gt;="&amp;$B$3,Cargas!$A$6:$A$505,"&lt;="&amp;$D$3))</f>
        <v/>
      </c>
      <c r="C25" s="24" t="str">
        <f>IF(A25="","",SUMIFS(Cargas!$D$6:$D$505,Cargas!$B$6:$B$505,A25,Cargas!$A$6:$A$505,"&gt;="&amp;$B$3,Cargas!$A$6:$A$505,"&lt;="&amp;$D$3))</f>
        <v/>
      </c>
      <c r="D25" s="18" t="str">
        <f>IF(A25="","",SUMIFS(Cargas!$F$6:$F$505,Cargas!$B$6:$B$505,A25,Cargas!$A$6:$A$505,"&gt;="&amp;$B$3,Cargas!$A$6:$A$505,"&lt;="&amp;$D$3))</f>
        <v/>
      </c>
      <c r="E25" s="19" t="str">
        <f>IF(A25="","",SUMIFS(Cargas!$G$6:$G$505,Cargas!$B$6:$B$505,A25,Cargas!$A$6:$A$505,"&gt;="&amp;$B$3,Cargas!$A$6:$A$505,"&lt;="&amp;$D$3,Cargas!$G$6:$G$505,"&gt;0"))</f>
        <v/>
      </c>
      <c r="F25" s="20" t="str">
        <f>IF(A25="","",IF(E25&gt;0,SUMIFS(Cargas!$D$6:$D$505,Cargas!$B$6:$B$505,A25,Cargas!$A$6:$A$505,"&gt;="&amp;$B$3,Cargas!$A$6:$A$505,"&lt;="&amp;$D$3,Cargas!$G$6:$G$505,"&gt;0")/E25*100,""))</f>
        <v/>
      </c>
      <c r="G25" s="20" t="str">
        <f>IF(A25="","",Vehículos!D25)</f>
        <v/>
      </c>
      <c r="H25" s="23" t="str">
        <f>IF(A25="","",COUNTIFS(Cargas!$B$6:$B$505,A25,Cargas!$A$6:$A$505,"&gt;="&amp;$B$3,Cargas!$A$6:$A$505,"&lt;="&amp;$D$3,Cargas!$I$6:$I$505,"&lt;&gt;OK"))</f>
        <v/>
      </c>
      <c r="I25" s="24" t="str">
        <f t="shared" si="0"/>
        <v/>
      </c>
      <c r="J25" s="25" t="str">
        <f t="shared" si="1"/>
        <v/>
      </c>
    </row>
    <row r="26" spans="1:10" x14ac:dyDescent="0.25">
      <c r="A26" s="21" t="str">
        <f>IF(Vehículos!A26="","",Vehículos!A26)</f>
        <v/>
      </c>
      <c r="B26" s="23" t="str">
        <f>IF(A26="","",COUNTIFS(Cargas!$B$6:$B$505,A26,Cargas!$A$6:$A$505,"&gt;="&amp;$B$3,Cargas!$A$6:$A$505,"&lt;="&amp;$D$3))</f>
        <v/>
      </c>
      <c r="C26" s="24" t="str">
        <f>IF(A26="","",SUMIFS(Cargas!$D$6:$D$505,Cargas!$B$6:$B$505,A26,Cargas!$A$6:$A$505,"&gt;="&amp;$B$3,Cargas!$A$6:$A$505,"&lt;="&amp;$D$3))</f>
        <v/>
      </c>
      <c r="D26" s="18" t="str">
        <f>IF(A26="","",SUMIFS(Cargas!$F$6:$F$505,Cargas!$B$6:$B$505,A26,Cargas!$A$6:$A$505,"&gt;="&amp;$B$3,Cargas!$A$6:$A$505,"&lt;="&amp;$D$3))</f>
        <v/>
      </c>
      <c r="E26" s="19" t="str">
        <f>IF(A26="","",SUMIFS(Cargas!$G$6:$G$505,Cargas!$B$6:$B$505,A26,Cargas!$A$6:$A$505,"&gt;="&amp;$B$3,Cargas!$A$6:$A$505,"&lt;="&amp;$D$3,Cargas!$G$6:$G$505,"&gt;0"))</f>
        <v/>
      </c>
      <c r="F26" s="20" t="str">
        <f>IF(A26="","",IF(E26&gt;0,SUMIFS(Cargas!$D$6:$D$505,Cargas!$B$6:$B$505,A26,Cargas!$A$6:$A$505,"&gt;="&amp;$B$3,Cargas!$A$6:$A$505,"&lt;="&amp;$D$3,Cargas!$G$6:$G$505,"&gt;0")/E26*100,""))</f>
        <v/>
      </c>
      <c r="G26" s="20" t="str">
        <f>IF(A26="","",Vehículos!D26)</f>
        <v/>
      </c>
      <c r="H26" s="23" t="str">
        <f>IF(A26="","",COUNTIFS(Cargas!$B$6:$B$505,A26,Cargas!$A$6:$A$505,"&gt;="&amp;$B$3,Cargas!$A$6:$A$505,"&lt;="&amp;$D$3,Cargas!$I$6:$I$505,"&lt;&gt;OK"))</f>
        <v/>
      </c>
      <c r="I26" s="24" t="str">
        <f t="shared" si="0"/>
        <v/>
      </c>
      <c r="J26" s="25" t="str">
        <f t="shared" si="1"/>
        <v/>
      </c>
    </row>
    <row r="27" spans="1:10" x14ac:dyDescent="0.25">
      <c r="A27" s="21" t="str">
        <f>IF(Vehículos!A27="","",Vehículos!A27)</f>
        <v/>
      </c>
      <c r="B27" s="23" t="str">
        <f>IF(A27="","",COUNTIFS(Cargas!$B$6:$B$505,A27,Cargas!$A$6:$A$505,"&gt;="&amp;$B$3,Cargas!$A$6:$A$505,"&lt;="&amp;$D$3))</f>
        <v/>
      </c>
      <c r="C27" s="24" t="str">
        <f>IF(A27="","",SUMIFS(Cargas!$D$6:$D$505,Cargas!$B$6:$B$505,A27,Cargas!$A$6:$A$505,"&gt;="&amp;$B$3,Cargas!$A$6:$A$505,"&lt;="&amp;$D$3))</f>
        <v/>
      </c>
      <c r="D27" s="18" t="str">
        <f>IF(A27="","",SUMIFS(Cargas!$F$6:$F$505,Cargas!$B$6:$B$505,A27,Cargas!$A$6:$A$505,"&gt;="&amp;$B$3,Cargas!$A$6:$A$505,"&lt;="&amp;$D$3))</f>
        <v/>
      </c>
      <c r="E27" s="19" t="str">
        <f>IF(A27="","",SUMIFS(Cargas!$G$6:$G$505,Cargas!$B$6:$B$505,A27,Cargas!$A$6:$A$505,"&gt;="&amp;$B$3,Cargas!$A$6:$A$505,"&lt;="&amp;$D$3,Cargas!$G$6:$G$505,"&gt;0"))</f>
        <v/>
      </c>
      <c r="F27" s="20" t="str">
        <f>IF(A27="","",IF(E27&gt;0,SUMIFS(Cargas!$D$6:$D$505,Cargas!$B$6:$B$505,A27,Cargas!$A$6:$A$505,"&gt;="&amp;$B$3,Cargas!$A$6:$A$505,"&lt;="&amp;$D$3,Cargas!$G$6:$G$505,"&gt;0")/E27*100,""))</f>
        <v/>
      </c>
      <c r="G27" s="20" t="str">
        <f>IF(A27="","",Vehículos!D27)</f>
        <v/>
      </c>
      <c r="H27" s="23" t="str">
        <f>IF(A27="","",COUNTIFS(Cargas!$B$6:$B$505,A27,Cargas!$A$6:$A$505,"&gt;="&amp;$B$3,Cargas!$A$6:$A$505,"&lt;="&amp;$D$3,Cargas!$I$6:$I$505,"&lt;&gt;OK"))</f>
        <v/>
      </c>
      <c r="I27" s="24" t="str">
        <f t="shared" si="0"/>
        <v/>
      </c>
      <c r="J27" s="25" t="str">
        <f t="shared" si="1"/>
        <v/>
      </c>
    </row>
    <row r="28" spans="1:10" x14ac:dyDescent="0.25">
      <c r="A28" s="21" t="str">
        <f>IF(Vehículos!A28="","",Vehículos!A28)</f>
        <v/>
      </c>
      <c r="B28" s="23" t="str">
        <f>IF(A28="","",COUNTIFS(Cargas!$B$6:$B$505,A28,Cargas!$A$6:$A$505,"&gt;="&amp;$B$3,Cargas!$A$6:$A$505,"&lt;="&amp;$D$3))</f>
        <v/>
      </c>
      <c r="C28" s="24" t="str">
        <f>IF(A28="","",SUMIFS(Cargas!$D$6:$D$505,Cargas!$B$6:$B$505,A28,Cargas!$A$6:$A$505,"&gt;="&amp;$B$3,Cargas!$A$6:$A$505,"&lt;="&amp;$D$3))</f>
        <v/>
      </c>
      <c r="D28" s="18" t="str">
        <f>IF(A28="","",SUMIFS(Cargas!$F$6:$F$505,Cargas!$B$6:$B$505,A28,Cargas!$A$6:$A$505,"&gt;="&amp;$B$3,Cargas!$A$6:$A$505,"&lt;="&amp;$D$3))</f>
        <v/>
      </c>
      <c r="E28" s="19" t="str">
        <f>IF(A28="","",SUMIFS(Cargas!$G$6:$G$505,Cargas!$B$6:$B$505,A28,Cargas!$A$6:$A$505,"&gt;="&amp;$B$3,Cargas!$A$6:$A$505,"&lt;="&amp;$D$3,Cargas!$G$6:$G$505,"&gt;0"))</f>
        <v/>
      </c>
      <c r="F28" s="20" t="str">
        <f>IF(A28="","",IF(E28&gt;0,SUMIFS(Cargas!$D$6:$D$505,Cargas!$B$6:$B$505,A28,Cargas!$A$6:$A$505,"&gt;="&amp;$B$3,Cargas!$A$6:$A$505,"&lt;="&amp;$D$3,Cargas!$G$6:$G$505,"&gt;0")/E28*100,""))</f>
        <v/>
      </c>
      <c r="G28" s="20" t="str">
        <f>IF(A28="","",Vehículos!D28)</f>
        <v/>
      </c>
      <c r="H28" s="23" t="str">
        <f>IF(A28="","",COUNTIFS(Cargas!$B$6:$B$505,A28,Cargas!$A$6:$A$505,"&gt;="&amp;$B$3,Cargas!$A$6:$A$505,"&lt;="&amp;$D$3,Cargas!$I$6:$I$505,"&lt;&gt;OK"))</f>
        <v/>
      </c>
      <c r="I28" s="24" t="str">
        <f t="shared" si="0"/>
        <v/>
      </c>
      <c r="J28" s="25" t="str">
        <f t="shared" si="1"/>
        <v/>
      </c>
    </row>
    <row r="29" spans="1:10" x14ac:dyDescent="0.25">
      <c r="A29" s="21" t="str">
        <f>IF(Vehículos!A29="","",Vehículos!A29)</f>
        <v/>
      </c>
      <c r="B29" s="23" t="str">
        <f>IF(A29="","",COUNTIFS(Cargas!$B$6:$B$505,A29,Cargas!$A$6:$A$505,"&gt;="&amp;$B$3,Cargas!$A$6:$A$505,"&lt;="&amp;$D$3))</f>
        <v/>
      </c>
      <c r="C29" s="24" t="str">
        <f>IF(A29="","",SUMIFS(Cargas!$D$6:$D$505,Cargas!$B$6:$B$505,A29,Cargas!$A$6:$A$505,"&gt;="&amp;$B$3,Cargas!$A$6:$A$505,"&lt;="&amp;$D$3))</f>
        <v/>
      </c>
      <c r="D29" s="18" t="str">
        <f>IF(A29="","",SUMIFS(Cargas!$F$6:$F$505,Cargas!$B$6:$B$505,A29,Cargas!$A$6:$A$505,"&gt;="&amp;$B$3,Cargas!$A$6:$A$505,"&lt;="&amp;$D$3))</f>
        <v/>
      </c>
      <c r="E29" s="19" t="str">
        <f>IF(A29="","",SUMIFS(Cargas!$G$6:$G$505,Cargas!$B$6:$B$505,A29,Cargas!$A$6:$A$505,"&gt;="&amp;$B$3,Cargas!$A$6:$A$505,"&lt;="&amp;$D$3,Cargas!$G$6:$G$505,"&gt;0"))</f>
        <v/>
      </c>
      <c r="F29" s="20" t="str">
        <f>IF(A29="","",IF(E29&gt;0,SUMIFS(Cargas!$D$6:$D$505,Cargas!$B$6:$B$505,A29,Cargas!$A$6:$A$505,"&gt;="&amp;$B$3,Cargas!$A$6:$A$505,"&lt;="&amp;$D$3,Cargas!$G$6:$G$505,"&gt;0")/E29*100,""))</f>
        <v/>
      </c>
      <c r="G29" s="20" t="str">
        <f>IF(A29="","",Vehículos!D29)</f>
        <v/>
      </c>
      <c r="H29" s="23" t="str">
        <f>IF(A29="","",COUNTIFS(Cargas!$B$6:$B$505,A29,Cargas!$A$6:$A$505,"&gt;="&amp;$B$3,Cargas!$A$6:$A$505,"&lt;="&amp;$D$3,Cargas!$I$6:$I$505,"&lt;&gt;OK"))</f>
        <v/>
      </c>
      <c r="I29" s="24" t="str">
        <f t="shared" si="0"/>
        <v/>
      </c>
      <c r="J29" s="25" t="str">
        <f t="shared" si="1"/>
        <v/>
      </c>
    </row>
    <row r="30" spans="1:10" x14ac:dyDescent="0.25">
      <c r="A30" s="21" t="str">
        <f>IF(Vehículos!A30="","",Vehículos!A30)</f>
        <v/>
      </c>
      <c r="B30" s="23" t="str">
        <f>IF(A30="","",COUNTIFS(Cargas!$B$6:$B$505,A30,Cargas!$A$6:$A$505,"&gt;="&amp;$B$3,Cargas!$A$6:$A$505,"&lt;="&amp;$D$3))</f>
        <v/>
      </c>
      <c r="C30" s="24" t="str">
        <f>IF(A30="","",SUMIFS(Cargas!$D$6:$D$505,Cargas!$B$6:$B$505,A30,Cargas!$A$6:$A$505,"&gt;="&amp;$B$3,Cargas!$A$6:$A$505,"&lt;="&amp;$D$3))</f>
        <v/>
      </c>
      <c r="D30" s="18" t="str">
        <f>IF(A30="","",SUMIFS(Cargas!$F$6:$F$505,Cargas!$B$6:$B$505,A30,Cargas!$A$6:$A$505,"&gt;="&amp;$B$3,Cargas!$A$6:$A$505,"&lt;="&amp;$D$3))</f>
        <v/>
      </c>
      <c r="E30" s="19" t="str">
        <f>IF(A30="","",SUMIFS(Cargas!$G$6:$G$505,Cargas!$B$6:$B$505,A30,Cargas!$A$6:$A$505,"&gt;="&amp;$B$3,Cargas!$A$6:$A$505,"&lt;="&amp;$D$3,Cargas!$G$6:$G$505,"&gt;0"))</f>
        <v/>
      </c>
      <c r="F30" s="20" t="str">
        <f>IF(A30="","",IF(E30&gt;0,SUMIFS(Cargas!$D$6:$D$505,Cargas!$B$6:$B$505,A30,Cargas!$A$6:$A$505,"&gt;="&amp;$B$3,Cargas!$A$6:$A$505,"&lt;="&amp;$D$3,Cargas!$G$6:$G$505,"&gt;0")/E30*100,""))</f>
        <v/>
      </c>
      <c r="G30" s="20" t="str">
        <f>IF(A30="","",Vehículos!D30)</f>
        <v/>
      </c>
      <c r="H30" s="23" t="str">
        <f>IF(A30="","",COUNTIFS(Cargas!$B$6:$B$505,A30,Cargas!$A$6:$A$505,"&gt;="&amp;$B$3,Cargas!$A$6:$A$505,"&lt;="&amp;$D$3,Cargas!$I$6:$I$505,"&lt;&gt;OK"))</f>
        <v/>
      </c>
      <c r="I30" s="24" t="str">
        <f t="shared" si="0"/>
        <v/>
      </c>
      <c r="J30" s="25" t="str">
        <f t="shared" si="1"/>
        <v/>
      </c>
    </row>
    <row r="31" spans="1:10" x14ac:dyDescent="0.25">
      <c r="A31" s="21" t="str">
        <f>IF(Vehículos!A31="","",Vehículos!A31)</f>
        <v/>
      </c>
      <c r="B31" s="23" t="str">
        <f>IF(A31="","",COUNTIFS(Cargas!$B$6:$B$505,A31,Cargas!$A$6:$A$505,"&gt;="&amp;$B$3,Cargas!$A$6:$A$505,"&lt;="&amp;$D$3))</f>
        <v/>
      </c>
      <c r="C31" s="24" t="str">
        <f>IF(A31="","",SUMIFS(Cargas!$D$6:$D$505,Cargas!$B$6:$B$505,A31,Cargas!$A$6:$A$505,"&gt;="&amp;$B$3,Cargas!$A$6:$A$505,"&lt;="&amp;$D$3))</f>
        <v/>
      </c>
      <c r="D31" s="18" t="str">
        <f>IF(A31="","",SUMIFS(Cargas!$F$6:$F$505,Cargas!$B$6:$B$505,A31,Cargas!$A$6:$A$505,"&gt;="&amp;$B$3,Cargas!$A$6:$A$505,"&lt;="&amp;$D$3))</f>
        <v/>
      </c>
      <c r="E31" s="19" t="str">
        <f>IF(A31="","",SUMIFS(Cargas!$G$6:$G$505,Cargas!$B$6:$B$505,A31,Cargas!$A$6:$A$505,"&gt;="&amp;$B$3,Cargas!$A$6:$A$505,"&lt;="&amp;$D$3,Cargas!$G$6:$G$505,"&gt;0"))</f>
        <v/>
      </c>
      <c r="F31" s="20" t="str">
        <f>IF(A31="","",IF(E31&gt;0,SUMIFS(Cargas!$D$6:$D$505,Cargas!$B$6:$B$505,A31,Cargas!$A$6:$A$505,"&gt;="&amp;$B$3,Cargas!$A$6:$A$505,"&lt;="&amp;$D$3,Cargas!$G$6:$G$505,"&gt;0")/E31*100,""))</f>
        <v/>
      </c>
      <c r="G31" s="20" t="str">
        <f>IF(A31="","",Vehículos!D31)</f>
        <v/>
      </c>
      <c r="H31" s="23" t="str">
        <f>IF(A31="","",COUNTIFS(Cargas!$B$6:$B$505,A31,Cargas!$A$6:$A$505,"&gt;="&amp;$B$3,Cargas!$A$6:$A$505,"&lt;="&amp;$D$3,Cargas!$I$6:$I$505,"&lt;&gt;OK"))</f>
        <v/>
      </c>
      <c r="I31" s="24" t="str">
        <f t="shared" si="0"/>
        <v/>
      </c>
      <c r="J31" s="25" t="str">
        <f t="shared" si="1"/>
        <v/>
      </c>
    </row>
    <row r="32" spans="1:10" x14ac:dyDescent="0.25">
      <c r="A32" s="21" t="str">
        <f>IF(Vehículos!A32="","",Vehículos!A32)</f>
        <v/>
      </c>
      <c r="B32" s="23" t="str">
        <f>IF(A32="","",COUNTIFS(Cargas!$B$6:$B$505,A32,Cargas!$A$6:$A$505,"&gt;="&amp;$B$3,Cargas!$A$6:$A$505,"&lt;="&amp;$D$3))</f>
        <v/>
      </c>
      <c r="C32" s="24" t="str">
        <f>IF(A32="","",SUMIFS(Cargas!$D$6:$D$505,Cargas!$B$6:$B$505,A32,Cargas!$A$6:$A$505,"&gt;="&amp;$B$3,Cargas!$A$6:$A$505,"&lt;="&amp;$D$3))</f>
        <v/>
      </c>
      <c r="D32" s="18" t="str">
        <f>IF(A32="","",SUMIFS(Cargas!$F$6:$F$505,Cargas!$B$6:$B$505,A32,Cargas!$A$6:$A$505,"&gt;="&amp;$B$3,Cargas!$A$6:$A$505,"&lt;="&amp;$D$3))</f>
        <v/>
      </c>
      <c r="E32" s="19" t="str">
        <f>IF(A32="","",SUMIFS(Cargas!$G$6:$G$505,Cargas!$B$6:$B$505,A32,Cargas!$A$6:$A$505,"&gt;="&amp;$B$3,Cargas!$A$6:$A$505,"&lt;="&amp;$D$3,Cargas!$G$6:$G$505,"&gt;0"))</f>
        <v/>
      </c>
      <c r="F32" s="20" t="str">
        <f>IF(A32="","",IF(E32&gt;0,SUMIFS(Cargas!$D$6:$D$505,Cargas!$B$6:$B$505,A32,Cargas!$A$6:$A$505,"&gt;="&amp;$B$3,Cargas!$A$6:$A$505,"&lt;="&amp;$D$3,Cargas!$G$6:$G$505,"&gt;0")/E32*100,""))</f>
        <v/>
      </c>
      <c r="G32" s="20" t="str">
        <f>IF(A32="","",Vehículos!D32)</f>
        <v/>
      </c>
      <c r="H32" s="23" t="str">
        <f>IF(A32="","",COUNTIFS(Cargas!$B$6:$B$505,A32,Cargas!$A$6:$A$505,"&gt;="&amp;$B$3,Cargas!$A$6:$A$505,"&lt;="&amp;$D$3,Cargas!$I$6:$I$505,"&lt;&gt;OK"))</f>
        <v/>
      </c>
      <c r="I32" s="24" t="str">
        <f t="shared" si="0"/>
        <v/>
      </c>
      <c r="J32" s="25" t="str">
        <f t="shared" si="1"/>
        <v/>
      </c>
    </row>
    <row r="33" spans="1:10" x14ac:dyDescent="0.25">
      <c r="A33" s="21" t="str">
        <f>IF(Vehículos!A33="","",Vehículos!A33)</f>
        <v/>
      </c>
      <c r="B33" s="23" t="str">
        <f>IF(A33="","",COUNTIFS(Cargas!$B$6:$B$505,A33,Cargas!$A$6:$A$505,"&gt;="&amp;$B$3,Cargas!$A$6:$A$505,"&lt;="&amp;$D$3))</f>
        <v/>
      </c>
      <c r="C33" s="24" t="str">
        <f>IF(A33="","",SUMIFS(Cargas!$D$6:$D$505,Cargas!$B$6:$B$505,A33,Cargas!$A$6:$A$505,"&gt;="&amp;$B$3,Cargas!$A$6:$A$505,"&lt;="&amp;$D$3))</f>
        <v/>
      </c>
      <c r="D33" s="18" t="str">
        <f>IF(A33="","",SUMIFS(Cargas!$F$6:$F$505,Cargas!$B$6:$B$505,A33,Cargas!$A$6:$A$505,"&gt;="&amp;$B$3,Cargas!$A$6:$A$505,"&lt;="&amp;$D$3))</f>
        <v/>
      </c>
      <c r="E33" s="19" t="str">
        <f>IF(A33="","",SUMIFS(Cargas!$G$6:$G$505,Cargas!$B$6:$B$505,A33,Cargas!$A$6:$A$505,"&gt;="&amp;$B$3,Cargas!$A$6:$A$505,"&lt;="&amp;$D$3,Cargas!$G$6:$G$505,"&gt;0"))</f>
        <v/>
      </c>
      <c r="F33" s="20" t="str">
        <f>IF(A33="","",IF(E33&gt;0,SUMIFS(Cargas!$D$6:$D$505,Cargas!$B$6:$B$505,A33,Cargas!$A$6:$A$505,"&gt;="&amp;$B$3,Cargas!$A$6:$A$505,"&lt;="&amp;$D$3,Cargas!$G$6:$G$505,"&gt;0")/E33*100,""))</f>
        <v/>
      </c>
      <c r="G33" s="20" t="str">
        <f>IF(A33="","",Vehículos!D33)</f>
        <v/>
      </c>
      <c r="H33" s="23" t="str">
        <f>IF(A33="","",COUNTIFS(Cargas!$B$6:$B$505,A33,Cargas!$A$6:$A$505,"&gt;="&amp;$B$3,Cargas!$A$6:$A$505,"&lt;="&amp;$D$3,Cargas!$I$6:$I$505,"&lt;&gt;OK"))</f>
        <v/>
      </c>
      <c r="I33" s="24" t="str">
        <f t="shared" si="0"/>
        <v/>
      </c>
      <c r="J33" s="25" t="str">
        <f t="shared" si="1"/>
        <v/>
      </c>
    </row>
    <row r="34" spans="1:10" x14ac:dyDescent="0.25">
      <c r="A34" s="21" t="str">
        <f>IF(Vehículos!A34="","",Vehículos!A34)</f>
        <v/>
      </c>
      <c r="B34" s="23" t="str">
        <f>IF(A34="","",COUNTIFS(Cargas!$B$6:$B$505,A34,Cargas!$A$6:$A$505,"&gt;="&amp;$B$3,Cargas!$A$6:$A$505,"&lt;="&amp;$D$3))</f>
        <v/>
      </c>
      <c r="C34" s="24" t="str">
        <f>IF(A34="","",SUMIFS(Cargas!$D$6:$D$505,Cargas!$B$6:$B$505,A34,Cargas!$A$6:$A$505,"&gt;="&amp;$B$3,Cargas!$A$6:$A$505,"&lt;="&amp;$D$3))</f>
        <v/>
      </c>
      <c r="D34" s="18" t="str">
        <f>IF(A34="","",SUMIFS(Cargas!$F$6:$F$505,Cargas!$B$6:$B$505,A34,Cargas!$A$6:$A$505,"&gt;="&amp;$B$3,Cargas!$A$6:$A$505,"&lt;="&amp;$D$3))</f>
        <v/>
      </c>
      <c r="E34" s="19" t="str">
        <f>IF(A34="","",SUMIFS(Cargas!$G$6:$G$505,Cargas!$B$6:$B$505,A34,Cargas!$A$6:$A$505,"&gt;="&amp;$B$3,Cargas!$A$6:$A$505,"&lt;="&amp;$D$3,Cargas!$G$6:$G$505,"&gt;0"))</f>
        <v/>
      </c>
      <c r="F34" s="20" t="str">
        <f>IF(A34="","",IF(E34&gt;0,SUMIFS(Cargas!$D$6:$D$505,Cargas!$B$6:$B$505,A34,Cargas!$A$6:$A$505,"&gt;="&amp;$B$3,Cargas!$A$6:$A$505,"&lt;="&amp;$D$3,Cargas!$G$6:$G$505,"&gt;0")/E34*100,""))</f>
        <v/>
      </c>
      <c r="G34" s="20" t="str">
        <f>IF(A34="","",Vehículos!D34)</f>
        <v/>
      </c>
      <c r="H34" s="23" t="str">
        <f>IF(A34="","",COUNTIFS(Cargas!$B$6:$B$505,A34,Cargas!$A$6:$A$505,"&gt;="&amp;$B$3,Cargas!$A$6:$A$505,"&lt;="&amp;$D$3,Cargas!$I$6:$I$505,"&lt;&gt;OK"))</f>
        <v/>
      </c>
      <c r="I34" s="24" t="str">
        <f t="shared" si="0"/>
        <v/>
      </c>
      <c r="J34" s="25" t="str">
        <f t="shared" si="1"/>
        <v/>
      </c>
    </row>
    <row r="35" spans="1:10" x14ac:dyDescent="0.25">
      <c r="A35" s="21" t="str">
        <f>IF(Vehículos!A35="","",Vehículos!A35)</f>
        <v/>
      </c>
      <c r="B35" s="23" t="str">
        <f>IF(A35="","",COUNTIFS(Cargas!$B$6:$B$505,A35,Cargas!$A$6:$A$505,"&gt;="&amp;$B$3,Cargas!$A$6:$A$505,"&lt;="&amp;$D$3))</f>
        <v/>
      </c>
      <c r="C35" s="24" t="str">
        <f>IF(A35="","",SUMIFS(Cargas!$D$6:$D$505,Cargas!$B$6:$B$505,A35,Cargas!$A$6:$A$505,"&gt;="&amp;$B$3,Cargas!$A$6:$A$505,"&lt;="&amp;$D$3))</f>
        <v/>
      </c>
      <c r="D35" s="18" t="str">
        <f>IF(A35="","",SUMIFS(Cargas!$F$6:$F$505,Cargas!$B$6:$B$505,A35,Cargas!$A$6:$A$505,"&gt;="&amp;$B$3,Cargas!$A$6:$A$505,"&lt;="&amp;$D$3))</f>
        <v/>
      </c>
      <c r="E35" s="19" t="str">
        <f>IF(A35="","",SUMIFS(Cargas!$G$6:$G$505,Cargas!$B$6:$B$505,A35,Cargas!$A$6:$A$505,"&gt;="&amp;$B$3,Cargas!$A$6:$A$505,"&lt;="&amp;$D$3,Cargas!$G$6:$G$505,"&gt;0"))</f>
        <v/>
      </c>
      <c r="F35" s="20" t="str">
        <f>IF(A35="","",IF(E35&gt;0,SUMIFS(Cargas!$D$6:$D$505,Cargas!$B$6:$B$505,A35,Cargas!$A$6:$A$505,"&gt;="&amp;$B$3,Cargas!$A$6:$A$505,"&lt;="&amp;$D$3,Cargas!$G$6:$G$505,"&gt;0")/E35*100,""))</f>
        <v/>
      </c>
      <c r="G35" s="20" t="str">
        <f>IF(A35="","",Vehículos!D35)</f>
        <v/>
      </c>
      <c r="H35" s="23" t="str">
        <f>IF(A35="","",COUNTIFS(Cargas!$B$6:$B$505,A35,Cargas!$A$6:$A$505,"&gt;="&amp;$B$3,Cargas!$A$6:$A$505,"&lt;="&amp;$D$3,Cargas!$I$6:$I$505,"&lt;&gt;OK"))</f>
        <v/>
      </c>
      <c r="I35" s="24" t="str">
        <f t="shared" si="0"/>
        <v/>
      </c>
      <c r="J35" s="25" t="str">
        <f t="shared" si="1"/>
        <v/>
      </c>
    </row>
    <row r="36" spans="1:10" x14ac:dyDescent="0.25">
      <c r="A36" s="21" t="str">
        <f>IF(Vehículos!A36="","",Vehículos!A36)</f>
        <v/>
      </c>
      <c r="B36" s="23" t="str">
        <f>IF(A36="","",COUNTIFS(Cargas!$B$6:$B$505,A36,Cargas!$A$6:$A$505,"&gt;="&amp;$B$3,Cargas!$A$6:$A$505,"&lt;="&amp;$D$3))</f>
        <v/>
      </c>
      <c r="C36" s="24" t="str">
        <f>IF(A36="","",SUMIFS(Cargas!$D$6:$D$505,Cargas!$B$6:$B$505,A36,Cargas!$A$6:$A$505,"&gt;="&amp;$B$3,Cargas!$A$6:$A$505,"&lt;="&amp;$D$3))</f>
        <v/>
      </c>
      <c r="D36" s="18" t="str">
        <f>IF(A36="","",SUMIFS(Cargas!$F$6:$F$505,Cargas!$B$6:$B$505,A36,Cargas!$A$6:$A$505,"&gt;="&amp;$B$3,Cargas!$A$6:$A$505,"&lt;="&amp;$D$3))</f>
        <v/>
      </c>
      <c r="E36" s="19" t="str">
        <f>IF(A36="","",SUMIFS(Cargas!$G$6:$G$505,Cargas!$B$6:$B$505,A36,Cargas!$A$6:$A$505,"&gt;="&amp;$B$3,Cargas!$A$6:$A$505,"&lt;="&amp;$D$3,Cargas!$G$6:$G$505,"&gt;0"))</f>
        <v/>
      </c>
      <c r="F36" s="20" t="str">
        <f>IF(A36="","",IF(E36&gt;0,SUMIFS(Cargas!$D$6:$D$505,Cargas!$B$6:$B$505,A36,Cargas!$A$6:$A$505,"&gt;="&amp;$B$3,Cargas!$A$6:$A$505,"&lt;="&amp;$D$3,Cargas!$G$6:$G$505,"&gt;0")/E36*100,""))</f>
        <v/>
      </c>
      <c r="G36" s="20" t="str">
        <f>IF(A36="","",Vehículos!D36)</f>
        <v/>
      </c>
      <c r="H36" s="23" t="str">
        <f>IF(A36="","",COUNTIFS(Cargas!$B$6:$B$505,A36,Cargas!$A$6:$A$505,"&gt;="&amp;$B$3,Cargas!$A$6:$A$505,"&lt;="&amp;$D$3,Cargas!$I$6:$I$505,"&lt;&gt;OK"))</f>
        <v/>
      </c>
      <c r="I36" s="24" t="str">
        <f t="shared" si="0"/>
        <v/>
      </c>
      <c r="J36" s="25" t="str">
        <f t="shared" si="1"/>
        <v/>
      </c>
    </row>
    <row r="37" spans="1:10" x14ac:dyDescent="0.25">
      <c r="A37" s="21" t="str">
        <f>IF(Vehículos!A37="","",Vehículos!A37)</f>
        <v/>
      </c>
      <c r="B37" s="23" t="str">
        <f>IF(A37="","",COUNTIFS(Cargas!$B$6:$B$505,A37,Cargas!$A$6:$A$505,"&gt;="&amp;$B$3,Cargas!$A$6:$A$505,"&lt;="&amp;$D$3))</f>
        <v/>
      </c>
      <c r="C37" s="24" t="str">
        <f>IF(A37="","",SUMIFS(Cargas!$D$6:$D$505,Cargas!$B$6:$B$505,A37,Cargas!$A$6:$A$505,"&gt;="&amp;$B$3,Cargas!$A$6:$A$505,"&lt;="&amp;$D$3))</f>
        <v/>
      </c>
      <c r="D37" s="18" t="str">
        <f>IF(A37="","",SUMIFS(Cargas!$F$6:$F$505,Cargas!$B$6:$B$505,A37,Cargas!$A$6:$A$505,"&gt;="&amp;$B$3,Cargas!$A$6:$A$505,"&lt;="&amp;$D$3))</f>
        <v/>
      </c>
      <c r="E37" s="19" t="str">
        <f>IF(A37="","",SUMIFS(Cargas!$G$6:$G$505,Cargas!$B$6:$B$505,A37,Cargas!$A$6:$A$505,"&gt;="&amp;$B$3,Cargas!$A$6:$A$505,"&lt;="&amp;$D$3,Cargas!$G$6:$G$505,"&gt;0"))</f>
        <v/>
      </c>
      <c r="F37" s="20" t="str">
        <f>IF(A37="","",IF(E37&gt;0,SUMIFS(Cargas!$D$6:$D$505,Cargas!$B$6:$B$505,A37,Cargas!$A$6:$A$505,"&gt;="&amp;$B$3,Cargas!$A$6:$A$505,"&lt;="&amp;$D$3,Cargas!$G$6:$G$505,"&gt;0")/E37*100,""))</f>
        <v/>
      </c>
      <c r="G37" s="20" t="str">
        <f>IF(A37="","",Vehículos!D37)</f>
        <v/>
      </c>
      <c r="H37" s="23" t="str">
        <f>IF(A37="","",COUNTIFS(Cargas!$B$6:$B$505,A37,Cargas!$A$6:$A$505,"&gt;="&amp;$B$3,Cargas!$A$6:$A$505,"&lt;="&amp;$D$3,Cargas!$I$6:$I$505,"&lt;&gt;OK"))</f>
        <v/>
      </c>
      <c r="I37" s="24" t="str">
        <f t="shared" si="0"/>
        <v/>
      </c>
      <c r="J37" s="25" t="str">
        <f t="shared" si="1"/>
        <v/>
      </c>
    </row>
    <row r="38" spans="1:10" x14ac:dyDescent="0.25">
      <c r="A38" s="21" t="str">
        <f>IF(Vehículos!A38="","",Vehículos!A38)</f>
        <v/>
      </c>
      <c r="B38" s="23" t="str">
        <f>IF(A38="","",COUNTIFS(Cargas!$B$6:$B$505,A38,Cargas!$A$6:$A$505,"&gt;="&amp;$B$3,Cargas!$A$6:$A$505,"&lt;="&amp;$D$3))</f>
        <v/>
      </c>
      <c r="C38" s="24" t="str">
        <f>IF(A38="","",SUMIFS(Cargas!$D$6:$D$505,Cargas!$B$6:$B$505,A38,Cargas!$A$6:$A$505,"&gt;="&amp;$B$3,Cargas!$A$6:$A$505,"&lt;="&amp;$D$3))</f>
        <v/>
      </c>
      <c r="D38" s="18" t="str">
        <f>IF(A38="","",SUMIFS(Cargas!$F$6:$F$505,Cargas!$B$6:$B$505,A38,Cargas!$A$6:$A$505,"&gt;="&amp;$B$3,Cargas!$A$6:$A$505,"&lt;="&amp;$D$3))</f>
        <v/>
      </c>
      <c r="E38" s="19" t="str">
        <f>IF(A38="","",SUMIFS(Cargas!$G$6:$G$505,Cargas!$B$6:$B$505,A38,Cargas!$A$6:$A$505,"&gt;="&amp;$B$3,Cargas!$A$6:$A$505,"&lt;="&amp;$D$3,Cargas!$G$6:$G$505,"&gt;0"))</f>
        <v/>
      </c>
      <c r="F38" s="20" t="str">
        <f>IF(A38="","",IF(E38&gt;0,SUMIFS(Cargas!$D$6:$D$505,Cargas!$B$6:$B$505,A38,Cargas!$A$6:$A$505,"&gt;="&amp;$B$3,Cargas!$A$6:$A$505,"&lt;="&amp;$D$3,Cargas!$G$6:$G$505,"&gt;0")/E38*100,""))</f>
        <v/>
      </c>
      <c r="G38" s="20" t="str">
        <f>IF(A38="","",Vehículos!D38)</f>
        <v/>
      </c>
      <c r="H38" s="23" t="str">
        <f>IF(A38="","",COUNTIFS(Cargas!$B$6:$B$505,A38,Cargas!$A$6:$A$505,"&gt;="&amp;$B$3,Cargas!$A$6:$A$505,"&lt;="&amp;$D$3,Cargas!$I$6:$I$505,"&lt;&gt;OK"))</f>
        <v/>
      </c>
      <c r="I38" s="24" t="str">
        <f t="shared" ref="I38:I55" si="2">IF(OR(A38="",F38="",G38=""),"",MAX(0,(F38-G38)*E38/100))</f>
        <v/>
      </c>
      <c r="J38" s="25" t="str">
        <f t="shared" ref="J38:J69" si="3">IF(OR(I38="",C38=0),"",I38*D38/C38)</f>
        <v/>
      </c>
    </row>
    <row r="39" spans="1:10" x14ac:dyDescent="0.25">
      <c r="A39" s="21" t="str">
        <f>IF(Vehículos!A39="","",Vehículos!A39)</f>
        <v/>
      </c>
      <c r="B39" s="23" t="str">
        <f>IF(A39="","",COUNTIFS(Cargas!$B$6:$B$505,A39,Cargas!$A$6:$A$505,"&gt;="&amp;$B$3,Cargas!$A$6:$A$505,"&lt;="&amp;$D$3))</f>
        <v/>
      </c>
      <c r="C39" s="24" t="str">
        <f>IF(A39="","",SUMIFS(Cargas!$D$6:$D$505,Cargas!$B$6:$B$505,A39,Cargas!$A$6:$A$505,"&gt;="&amp;$B$3,Cargas!$A$6:$A$505,"&lt;="&amp;$D$3))</f>
        <v/>
      </c>
      <c r="D39" s="18" t="str">
        <f>IF(A39="","",SUMIFS(Cargas!$F$6:$F$505,Cargas!$B$6:$B$505,A39,Cargas!$A$6:$A$505,"&gt;="&amp;$B$3,Cargas!$A$6:$A$505,"&lt;="&amp;$D$3))</f>
        <v/>
      </c>
      <c r="E39" s="19" t="str">
        <f>IF(A39="","",SUMIFS(Cargas!$G$6:$G$505,Cargas!$B$6:$B$505,A39,Cargas!$A$6:$A$505,"&gt;="&amp;$B$3,Cargas!$A$6:$A$505,"&lt;="&amp;$D$3,Cargas!$G$6:$G$505,"&gt;0"))</f>
        <v/>
      </c>
      <c r="F39" s="20" t="str">
        <f>IF(A39="","",IF(E39&gt;0,SUMIFS(Cargas!$D$6:$D$505,Cargas!$B$6:$B$505,A39,Cargas!$A$6:$A$505,"&gt;="&amp;$B$3,Cargas!$A$6:$A$505,"&lt;="&amp;$D$3,Cargas!$G$6:$G$505,"&gt;0")/E39*100,""))</f>
        <v/>
      </c>
      <c r="G39" s="20" t="str">
        <f>IF(A39="","",Vehículos!D39)</f>
        <v/>
      </c>
      <c r="H39" s="23" t="str">
        <f>IF(A39="","",COUNTIFS(Cargas!$B$6:$B$505,A39,Cargas!$A$6:$A$505,"&gt;="&amp;$B$3,Cargas!$A$6:$A$505,"&lt;="&amp;$D$3,Cargas!$I$6:$I$505,"&lt;&gt;OK"))</f>
        <v/>
      </c>
      <c r="I39" s="24" t="str">
        <f t="shared" si="2"/>
        <v/>
      </c>
      <c r="J39" s="25" t="str">
        <f t="shared" si="3"/>
        <v/>
      </c>
    </row>
    <row r="40" spans="1:10" x14ac:dyDescent="0.25">
      <c r="A40" s="21" t="str">
        <f>IF(Vehículos!A40="","",Vehículos!A40)</f>
        <v/>
      </c>
      <c r="B40" s="23" t="str">
        <f>IF(A40="","",COUNTIFS(Cargas!$B$6:$B$505,A40,Cargas!$A$6:$A$505,"&gt;="&amp;$B$3,Cargas!$A$6:$A$505,"&lt;="&amp;$D$3))</f>
        <v/>
      </c>
      <c r="C40" s="24" t="str">
        <f>IF(A40="","",SUMIFS(Cargas!$D$6:$D$505,Cargas!$B$6:$B$505,A40,Cargas!$A$6:$A$505,"&gt;="&amp;$B$3,Cargas!$A$6:$A$505,"&lt;="&amp;$D$3))</f>
        <v/>
      </c>
      <c r="D40" s="18" t="str">
        <f>IF(A40="","",SUMIFS(Cargas!$F$6:$F$505,Cargas!$B$6:$B$505,A40,Cargas!$A$6:$A$505,"&gt;="&amp;$B$3,Cargas!$A$6:$A$505,"&lt;="&amp;$D$3))</f>
        <v/>
      </c>
      <c r="E40" s="19" t="str">
        <f>IF(A40="","",SUMIFS(Cargas!$G$6:$G$505,Cargas!$B$6:$B$505,A40,Cargas!$A$6:$A$505,"&gt;="&amp;$B$3,Cargas!$A$6:$A$505,"&lt;="&amp;$D$3,Cargas!$G$6:$G$505,"&gt;0"))</f>
        <v/>
      </c>
      <c r="F40" s="20" t="str">
        <f>IF(A40="","",IF(E40&gt;0,SUMIFS(Cargas!$D$6:$D$505,Cargas!$B$6:$B$505,A40,Cargas!$A$6:$A$505,"&gt;="&amp;$B$3,Cargas!$A$6:$A$505,"&lt;="&amp;$D$3,Cargas!$G$6:$G$505,"&gt;0")/E40*100,""))</f>
        <v/>
      </c>
      <c r="G40" s="20" t="str">
        <f>IF(A40="","",Vehículos!D40)</f>
        <v/>
      </c>
      <c r="H40" s="23" t="str">
        <f>IF(A40="","",COUNTIFS(Cargas!$B$6:$B$505,A40,Cargas!$A$6:$A$505,"&gt;="&amp;$B$3,Cargas!$A$6:$A$505,"&lt;="&amp;$D$3,Cargas!$I$6:$I$505,"&lt;&gt;OK"))</f>
        <v/>
      </c>
      <c r="I40" s="24" t="str">
        <f t="shared" si="2"/>
        <v/>
      </c>
      <c r="J40" s="25" t="str">
        <f t="shared" si="3"/>
        <v/>
      </c>
    </row>
    <row r="41" spans="1:10" x14ac:dyDescent="0.25">
      <c r="A41" s="21" t="str">
        <f>IF(Vehículos!A41="","",Vehículos!A41)</f>
        <v/>
      </c>
      <c r="B41" s="23" t="str">
        <f>IF(A41="","",COUNTIFS(Cargas!$B$6:$B$505,A41,Cargas!$A$6:$A$505,"&gt;="&amp;$B$3,Cargas!$A$6:$A$505,"&lt;="&amp;$D$3))</f>
        <v/>
      </c>
      <c r="C41" s="24" t="str">
        <f>IF(A41="","",SUMIFS(Cargas!$D$6:$D$505,Cargas!$B$6:$B$505,A41,Cargas!$A$6:$A$505,"&gt;="&amp;$B$3,Cargas!$A$6:$A$505,"&lt;="&amp;$D$3))</f>
        <v/>
      </c>
      <c r="D41" s="18" t="str">
        <f>IF(A41="","",SUMIFS(Cargas!$F$6:$F$505,Cargas!$B$6:$B$505,A41,Cargas!$A$6:$A$505,"&gt;="&amp;$B$3,Cargas!$A$6:$A$505,"&lt;="&amp;$D$3))</f>
        <v/>
      </c>
      <c r="E41" s="19" t="str">
        <f>IF(A41="","",SUMIFS(Cargas!$G$6:$G$505,Cargas!$B$6:$B$505,A41,Cargas!$A$6:$A$505,"&gt;="&amp;$B$3,Cargas!$A$6:$A$505,"&lt;="&amp;$D$3,Cargas!$G$6:$G$505,"&gt;0"))</f>
        <v/>
      </c>
      <c r="F41" s="20" t="str">
        <f>IF(A41="","",IF(E41&gt;0,SUMIFS(Cargas!$D$6:$D$505,Cargas!$B$6:$B$505,A41,Cargas!$A$6:$A$505,"&gt;="&amp;$B$3,Cargas!$A$6:$A$505,"&lt;="&amp;$D$3,Cargas!$G$6:$G$505,"&gt;0")/E41*100,""))</f>
        <v/>
      </c>
      <c r="G41" s="20" t="str">
        <f>IF(A41="","",Vehículos!D41)</f>
        <v/>
      </c>
      <c r="H41" s="23" t="str">
        <f>IF(A41="","",COUNTIFS(Cargas!$B$6:$B$505,A41,Cargas!$A$6:$A$505,"&gt;="&amp;$B$3,Cargas!$A$6:$A$505,"&lt;="&amp;$D$3,Cargas!$I$6:$I$505,"&lt;&gt;OK"))</f>
        <v/>
      </c>
      <c r="I41" s="24" t="str">
        <f t="shared" si="2"/>
        <v/>
      </c>
      <c r="J41" s="25" t="str">
        <f t="shared" si="3"/>
        <v/>
      </c>
    </row>
    <row r="42" spans="1:10" x14ac:dyDescent="0.25">
      <c r="A42" s="21" t="str">
        <f>IF(Vehículos!A42="","",Vehículos!A42)</f>
        <v/>
      </c>
      <c r="B42" s="23" t="str">
        <f>IF(A42="","",COUNTIFS(Cargas!$B$6:$B$505,A42,Cargas!$A$6:$A$505,"&gt;="&amp;$B$3,Cargas!$A$6:$A$505,"&lt;="&amp;$D$3))</f>
        <v/>
      </c>
      <c r="C42" s="24" t="str">
        <f>IF(A42="","",SUMIFS(Cargas!$D$6:$D$505,Cargas!$B$6:$B$505,A42,Cargas!$A$6:$A$505,"&gt;="&amp;$B$3,Cargas!$A$6:$A$505,"&lt;="&amp;$D$3))</f>
        <v/>
      </c>
      <c r="D42" s="18" t="str">
        <f>IF(A42="","",SUMIFS(Cargas!$F$6:$F$505,Cargas!$B$6:$B$505,A42,Cargas!$A$6:$A$505,"&gt;="&amp;$B$3,Cargas!$A$6:$A$505,"&lt;="&amp;$D$3))</f>
        <v/>
      </c>
      <c r="E42" s="19" t="str">
        <f>IF(A42="","",SUMIFS(Cargas!$G$6:$G$505,Cargas!$B$6:$B$505,A42,Cargas!$A$6:$A$505,"&gt;="&amp;$B$3,Cargas!$A$6:$A$505,"&lt;="&amp;$D$3,Cargas!$G$6:$G$505,"&gt;0"))</f>
        <v/>
      </c>
      <c r="F42" s="20" t="str">
        <f>IF(A42="","",IF(E42&gt;0,SUMIFS(Cargas!$D$6:$D$505,Cargas!$B$6:$B$505,A42,Cargas!$A$6:$A$505,"&gt;="&amp;$B$3,Cargas!$A$6:$A$505,"&lt;="&amp;$D$3,Cargas!$G$6:$G$505,"&gt;0")/E42*100,""))</f>
        <v/>
      </c>
      <c r="G42" s="20" t="str">
        <f>IF(A42="","",Vehículos!D42)</f>
        <v/>
      </c>
      <c r="H42" s="23" t="str">
        <f>IF(A42="","",COUNTIFS(Cargas!$B$6:$B$505,A42,Cargas!$A$6:$A$505,"&gt;="&amp;$B$3,Cargas!$A$6:$A$505,"&lt;="&amp;$D$3,Cargas!$I$6:$I$505,"&lt;&gt;OK"))</f>
        <v/>
      </c>
      <c r="I42" s="24" t="str">
        <f t="shared" si="2"/>
        <v/>
      </c>
      <c r="J42" s="25" t="str">
        <f t="shared" si="3"/>
        <v/>
      </c>
    </row>
    <row r="43" spans="1:10" x14ac:dyDescent="0.25">
      <c r="A43" s="21" t="str">
        <f>IF(Vehículos!A43="","",Vehículos!A43)</f>
        <v/>
      </c>
      <c r="B43" s="23" t="str">
        <f>IF(A43="","",COUNTIFS(Cargas!$B$6:$B$505,A43,Cargas!$A$6:$A$505,"&gt;="&amp;$B$3,Cargas!$A$6:$A$505,"&lt;="&amp;$D$3))</f>
        <v/>
      </c>
      <c r="C43" s="24" t="str">
        <f>IF(A43="","",SUMIFS(Cargas!$D$6:$D$505,Cargas!$B$6:$B$505,A43,Cargas!$A$6:$A$505,"&gt;="&amp;$B$3,Cargas!$A$6:$A$505,"&lt;="&amp;$D$3))</f>
        <v/>
      </c>
      <c r="D43" s="18" t="str">
        <f>IF(A43="","",SUMIFS(Cargas!$F$6:$F$505,Cargas!$B$6:$B$505,A43,Cargas!$A$6:$A$505,"&gt;="&amp;$B$3,Cargas!$A$6:$A$505,"&lt;="&amp;$D$3))</f>
        <v/>
      </c>
      <c r="E43" s="19" t="str">
        <f>IF(A43="","",SUMIFS(Cargas!$G$6:$G$505,Cargas!$B$6:$B$505,A43,Cargas!$A$6:$A$505,"&gt;="&amp;$B$3,Cargas!$A$6:$A$505,"&lt;="&amp;$D$3,Cargas!$G$6:$G$505,"&gt;0"))</f>
        <v/>
      </c>
      <c r="F43" s="20" t="str">
        <f>IF(A43="","",IF(E43&gt;0,SUMIFS(Cargas!$D$6:$D$505,Cargas!$B$6:$B$505,A43,Cargas!$A$6:$A$505,"&gt;="&amp;$B$3,Cargas!$A$6:$A$505,"&lt;="&amp;$D$3,Cargas!$G$6:$G$505,"&gt;0")/E43*100,""))</f>
        <v/>
      </c>
      <c r="G43" s="20" t="str">
        <f>IF(A43="","",Vehículos!D43)</f>
        <v/>
      </c>
      <c r="H43" s="23" t="str">
        <f>IF(A43="","",COUNTIFS(Cargas!$B$6:$B$505,A43,Cargas!$A$6:$A$505,"&gt;="&amp;$B$3,Cargas!$A$6:$A$505,"&lt;="&amp;$D$3,Cargas!$I$6:$I$505,"&lt;&gt;OK"))</f>
        <v/>
      </c>
      <c r="I43" s="24" t="str">
        <f t="shared" si="2"/>
        <v/>
      </c>
      <c r="J43" s="25" t="str">
        <f t="shared" si="3"/>
        <v/>
      </c>
    </row>
    <row r="44" spans="1:10" x14ac:dyDescent="0.25">
      <c r="A44" s="21" t="str">
        <f>IF(Vehículos!A44="","",Vehículos!A44)</f>
        <v/>
      </c>
      <c r="B44" s="23" t="str">
        <f>IF(A44="","",COUNTIFS(Cargas!$B$6:$B$505,A44,Cargas!$A$6:$A$505,"&gt;="&amp;$B$3,Cargas!$A$6:$A$505,"&lt;="&amp;$D$3))</f>
        <v/>
      </c>
      <c r="C44" s="24" t="str">
        <f>IF(A44="","",SUMIFS(Cargas!$D$6:$D$505,Cargas!$B$6:$B$505,A44,Cargas!$A$6:$A$505,"&gt;="&amp;$B$3,Cargas!$A$6:$A$505,"&lt;="&amp;$D$3))</f>
        <v/>
      </c>
      <c r="D44" s="18" t="str">
        <f>IF(A44="","",SUMIFS(Cargas!$F$6:$F$505,Cargas!$B$6:$B$505,A44,Cargas!$A$6:$A$505,"&gt;="&amp;$B$3,Cargas!$A$6:$A$505,"&lt;="&amp;$D$3))</f>
        <v/>
      </c>
      <c r="E44" s="19" t="str">
        <f>IF(A44="","",SUMIFS(Cargas!$G$6:$G$505,Cargas!$B$6:$B$505,A44,Cargas!$A$6:$A$505,"&gt;="&amp;$B$3,Cargas!$A$6:$A$505,"&lt;="&amp;$D$3,Cargas!$G$6:$G$505,"&gt;0"))</f>
        <v/>
      </c>
      <c r="F44" s="20" t="str">
        <f>IF(A44="","",IF(E44&gt;0,SUMIFS(Cargas!$D$6:$D$505,Cargas!$B$6:$B$505,A44,Cargas!$A$6:$A$505,"&gt;="&amp;$B$3,Cargas!$A$6:$A$505,"&lt;="&amp;$D$3,Cargas!$G$6:$G$505,"&gt;0")/E44*100,""))</f>
        <v/>
      </c>
      <c r="G44" s="20" t="str">
        <f>IF(A44="","",Vehículos!D44)</f>
        <v/>
      </c>
      <c r="H44" s="23" t="str">
        <f>IF(A44="","",COUNTIFS(Cargas!$B$6:$B$505,A44,Cargas!$A$6:$A$505,"&gt;="&amp;$B$3,Cargas!$A$6:$A$505,"&lt;="&amp;$D$3,Cargas!$I$6:$I$505,"&lt;&gt;OK"))</f>
        <v/>
      </c>
      <c r="I44" s="24" t="str">
        <f t="shared" si="2"/>
        <v/>
      </c>
      <c r="J44" s="25" t="str">
        <f t="shared" si="3"/>
        <v/>
      </c>
    </row>
    <row r="45" spans="1:10" x14ac:dyDescent="0.25">
      <c r="A45" s="21" t="str">
        <f>IF(Vehículos!A45="","",Vehículos!A45)</f>
        <v/>
      </c>
      <c r="B45" s="23" t="str">
        <f>IF(A45="","",COUNTIFS(Cargas!$B$6:$B$505,A45,Cargas!$A$6:$A$505,"&gt;="&amp;$B$3,Cargas!$A$6:$A$505,"&lt;="&amp;$D$3))</f>
        <v/>
      </c>
      <c r="C45" s="24" t="str">
        <f>IF(A45="","",SUMIFS(Cargas!$D$6:$D$505,Cargas!$B$6:$B$505,A45,Cargas!$A$6:$A$505,"&gt;="&amp;$B$3,Cargas!$A$6:$A$505,"&lt;="&amp;$D$3))</f>
        <v/>
      </c>
      <c r="D45" s="18" t="str">
        <f>IF(A45="","",SUMIFS(Cargas!$F$6:$F$505,Cargas!$B$6:$B$505,A45,Cargas!$A$6:$A$505,"&gt;="&amp;$B$3,Cargas!$A$6:$A$505,"&lt;="&amp;$D$3))</f>
        <v/>
      </c>
      <c r="E45" s="19" t="str">
        <f>IF(A45="","",SUMIFS(Cargas!$G$6:$G$505,Cargas!$B$6:$B$505,A45,Cargas!$A$6:$A$505,"&gt;="&amp;$B$3,Cargas!$A$6:$A$505,"&lt;="&amp;$D$3,Cargas!$G$6:$G$505,"&gt;0"))</f>
        <v/>
      </c>
      <c r="F45" s="20" t="str">
        <f>IF(A45="","",IF(E45&gt;0,SUMIFS(Cargas!$D$6:$D$505,Cargas!$B$6:$B$505,A45,Cargas!$A$6:$A$505,"&gt;="&amp;$B$3,Cargas!$A$6:$A$505,"&lt;="&amp;$D$3,Cargas!$G$6:$G$505,"&gt;0")/E45*100,""))</f>
        <v/>
      </c>
      <c r="G45" s="20" t="str">
        <f>IF(A45="","",Vehículos!D45)</f>
        <v/>
      </c>
      <c r="H45" s="23" t="str">
        <f>IF(A45="","",COUNTIFS(Cargas!$B$6:$B$505,A45,Cargas!$A$6:$A$505,"&gt;="&amp;$B$3,Cargas!$A$6:$A$505,"&lt;="&amp;$D$3,Cargas!$I$6:$I$505,"&lt;&gt;OK"))</f>
        <v/>
      </c>
      <c r="I45" s="24" t="str">
        <f t="shared" si="2"/>
        <v/>
      </c>
      <c r="J45" s="25" t="str">
        <f t="shared" si="3"/>
        <v/>
      </c>
    </row>
    <row r="46" spans="1:10" x14ac:dyDescent="0.25">
      <c r="A46" s="21" t="str">
        <f>IF(Vehículos!A46="","",Vehículos!A46)</f>
        <v/>
      </c>
      <c r="B46" s="23" t="str">
        <f>IF(A46="","",COUNTIFS(Cargas!$B$6:$B$505,A46,Cargas!$A$6:$A$505,"&gt;="&amp;$B$3,Cargas!$A$6:$A$505,"&lt;="&amp;$D$3))</f>
        <v/>
      </c>
      <c r="C46" s="24" t="str">
        <f>IF(A46="","",SUMIFS(Cargas!$D$6:$D$505,Cargas!$B$6:$B$505,A46,Cargas!$A$6:$A$505,"&gt;="&amp;$B$3,Cargas!$A$6:$A$505,"&lt;="&amp;$D$3))</f>
        <v/>
      </c>
      <c r="D46" s="18" t="str">
        <f>IF(A46="","",SUMIFS(Cargas!$F$6:$F$505,Cargas!$B$6:$B$505,A46,Cargas!$A$6:$A$505,"&gt;="&amp;$B$3,Cargas!$A$6:$A$505,"&lt;="&amp;$D$3))</f>
        <v/>
      </c>
      <c r="E46" s="19" t="str">
        <f>IF(A46="","",SUMIFS(Cargas!$G$6:$G$505,Cargas!$B$6:$B$505,A46,Cargas!$A$6:$A$505,"&gt;="&amp;$B$3,Cargas!$A$6:$A$505,"&lt;="&amp;$D$3,Cargas!$G$6:$G$505,"&gt;0"))</f>
        <v/>
      </c>
      <c r="F46" s="20" t="str">
        <f>IF(A46="","",IF(E46&gt;0,SUMIFS(Cargas!$D$6:$D$505,Cargas!$B$6:$B$505,A46,Cargas!$A$6:$A$505,"&gt;="&amp;$B$3,Cargas!$A$6:$A$505,"&lt;="&amp;$D$3,Cargas!$G$6:$G$505,"&gt;0")/E46*100,""))</f>
        <v/>
      </c>
      <c r="G46" s="20" t="str">
        <f>IF(A46="","",Vehículos!D46)</f>
        <v/>
      </c>
      <c r="H46" s="23" t="str">
        <f>IF(A46="","",COUNTIFS(Cargas!$B$6:$B$505,A46,Cargas!$A$6:$A$505,"&gt;="&amp;$B$3,Cargas!$A$6:$A$505,"&lt;="&amp;$D$3,Cargas!$I$6:$I$505,"&lt;&gt;OK"))</f>
        <v/>
      </c>
      <c r="I46" s="24" t="str">
        <f t="shared" si="2"/>
        <v/>
      </c>
      <c r="J46" s="25" t="str">
        <f t="shared" si="3"/>
        <v/>
      </c>
    </row>
    <row r="47" spans="1:10" x14ac:dyDescent="0.25">
      <c r="A47" s="21" t="str">
        <f>IF(Vehículos!A47="","",Vehículos!A47)</f>
        <v/>
      </c>
      <c r="B47" s="23" t="str">
        <f>IF(A47="","",COUNTIFS(Cargas!$B$6:$B$505,A47,Cargas!$A$6:$A$505,"&gt;="&amp;$B$3,Cargas!$A$6:$A$505,"&lt;="&amp;$D$3))</f>
        <v/>
      </c>
      <c r="C47" s="24" t="str">
        <f>IF(A47="","",SUMIFS(Cargas!$D$6:$D$505,Cargas!$B$6:$B$505,A47,Cargas!$A$6:$A$505,"&gt;="&amp;$B$3,Cargas!$A$6:$A$505,"&lt;="&amp;$D$3))</f>
        <v/>
      </c>
      <c r="D47" s="18" t="str">
        <f>IF(A47="","",SUMIFS(Cargas!$F$6:$F$505,Cargas!$B$6:$B$505,A47,Cargas!$A$6:$A$505,"&gt;="&amp;$B$3,Cargas!$A$6:$A$505,"&lt;="&amp;$D$3))</f>
        <v/>
      </c>
      <c r="E47" s="19" t="str">
        <f>IF(A47="","",SUMIFS(Cargas!$G$6:$G$505,Cargas!$B$6:$B$505,A47,Cargas!$A$6:$A$505,"&gt;="&amp;$B$3,Cargas!$A$6:$A$505,"&lt;="&amp;$D$3,Cargas!$G$6:$G$505,"&gt;0"))</f>
        <v/>
      </c>
      <c r="F47" s="20" t="str">
        <f>IF(A47="","",IF(E47&gt;0,SUMIFS(Cargas!$D$6:$D$505,Cargas!$B$6:$B$505,A47,Cargas!$A$6:$A$505,"&gt;="&amp;$B$3,Cargas!$A$6:$A$505,"&lt;="&amp;$D$3,Cargas!$G$6:$G$505,"&gt;0")/E47*100,""))</f>
        <v/>
      </c>
      <c r="G47" s="20" t="str">
        <f>IF(A47="","",Vehículos!D47)</f>
        <v/>
      </c>
      <c r="H47" s="23" t="str">
        <f>IF(A47="","",COUNTIFS(Cargas!$B$6:$B$505,A47,Cargas!$A$6:$A$505,"&gt;="&amp;$B$3,Cargas!$A$6:$A$505,"&lt;="&amp;$D$3,Cargas!$I$6:$I$505,"&lt;&gt;OK"))</f>
        <v/>
      </c>
      <c r="I47" s="24" t="str">
        <f t="shared" si="2"/>
        <v/>
      </c>
      <c r="J47" s="25" t="str">
        <f t="shared" si="3"/>
        <v/>
      </c>
    </row>
    <row r="48" spans="1:10" x14ac:dyDescent="0.25">
      <c r="A48" s="21" t="str">
        <f>IF(Vehículos!A48="","",Vehículos!A48)</f>
        <v/>
      </c>
      <c r="B48" s="23" t="str">
        <f>IF(A48="","",COUNTIFS(Cargas!$B$6:$B$505,A48,Cargas!$A$6:$A$505,"&gt;="&amp;$B$3,Cargas!$A$6:$A$505,"&lt;="&amp;$D$3))</f>
        <v/>
      </c>
      <c r="C48" s="24" t="str">
        <f>IF(A48="","",SUMIFS(Cargas!$D$6:$D$505,Cargas!$B$6:$B$505,A48,Cargas!$A$6:$A$505,"&gt;="&amp;$B$3,Cargas!$A$6:$A$505,"&lt;="&amp;$D$3))</f>
        <v/>
      </c>
      <c r="D48" s="18" t="str">
        <f>IF(A48="","",SUMIFS(Cargas!$F$6:$F$505,Cargas!$B$6:$B$505,A48,Cargas!$A$6:$A$505,"&gt;="&amp;$B$3,Cargas!$A$6:$A$505,"&lt;="&amp;$D$3))</f>
        <v/>
      </c>
      <c r="E48" s="19" t="str">
        <f>IF(A48="","",SUMIFS(Cargas!$G$6:$G$505,Cargas!$B$6:$B$505,A48,Cargas!$A$6:$A$505,"&gt;="&amp;$B$3,Cargas!$A$6:$A$505,"&lt;="&amp;$D$3,Cargas!$G$6:$G$505,"&gt;0"))</f>
        <v/>
      </c>
      <c r="F48" s="20" t="str">
        <f>IF(A48="","",IF(E48&gt;0,SUMIFS(Cargas!$D$6:$D$505,Cargas!$B$6:$B$505,A48,Cargas!$A$6:$A$505,"&gt;="&amp;$B$3,Cargas!$A$6:$A$505,"&lt;="&amp;$D$3,Cargas!$G$6:$G$505,"&gt;0")/E48*100,""))</f>
        <v/>
      </c>
      <c r="G48" s="20" t="str">
        <f>IF(A48="","",Vehículos!D48)</f>
        <v/>
      </c>
      <c r="H48" s="23" t="str">
        <f>IF(A48="","",COUNTIFS(Cargas!$B$6:$B$505,A48,Cargas!$A$6:$A$505,"&gt;="&amp;$B$3,Cargas!$A$6:$A$505,"&lt;="&amp;$D$3,Cargas!$I$6:$I$505,"&lt;&gt;OK"))</f>
        <v/>
      </c>
      <c r="I48" s="24" t="str">
        <f t="shared" si="2"/>
        <v/>
      </c>
      <c r="J48" s="25" t="str">
        <f t="shared" si="3"/>
        <v/>
      </c>
    </row>
    <row r="49" spans="1:10" x14ac:dyDescent="0.25">
      <c r="A49" s="21" t="str">
        <f>IF(Vehículos!A49="","",Vehículos!A49)</f>
        <v/>
      </c>
      <c r="B49" s="23" t="str">
        <f>IF(A49="","",COUNTIFS(Cargas!$B$6:$B$505,A49,Cargas!$A$6:$A$505,"&gt;="&amp;$B$3,Cargas!$A$6:$A$505,"&lt;="&amp;$D$3))</f>
        <v/>
      </c>
      <c r="C49" s="24" t="str">
        <f>IF(A49="","",SUMIFS(Cargas!$D$6:$D$505,Cargas!$B$6:$B$505,A49,Cargas!$A$6:$A$505,"&gt;="&amp;$B$3,Cargas!$A$6:$A$505,"&lt;="&amp;$D$3))</f>
        <v/>
      </c>
      <c r="D49" s="18" t="str">
        <f>IF(A49="","",SUMIFS(Cargas!$F$6:$F$505,Cargas!$B$6:$B$505,A49,Cargas!$A$6:$A$505,"&gt;="&amp;$B$3,Cargas!$A$6:$A$505,"&lt;="&amp;$D$3))</f>
        <v/>
      </c>
      <c r="E49" s="19" t="str">
        <f>IF(A49="","",SUMIFS(Cargas!$G$6:$G$505,Cargas!$B$6:$B$505,A49,Cargas!$A$6:$A$505,"&gt;="&amp;$B$3,Cargas!$A$6:$A$505,"&lt;="&amp;$D$3,Cargas!$G$6:$G$505,"&gt;0"))</f>
        <v/>
      </c>
      <c r="F49" s="20" t="str">
        <f>IF(A49="","",IF(E49&gt;0,SUMIFS(Cargas!$D$6:$D$505,Cargas!$B$6:$B$505,A49,Cargas!$A$6:$A$505,"&gt;="&amp;$B$3,Cargas!$A$6:$A$505,"&lt;="&amp;$D$3,Cargas!$G$6:$G$505,"&gt;0")/E49*100,""))</f>
        <v/>
      </c>
      <c r="G49" s="20" t="str">
        <f>IF(A49="","",Vehículos!D49)</f>
        <v/>
      </c>
      <c r="H49" s="23" t="str">
        <f>IF(A49="","",COUNTIFS(Cargas!$B$6:$B$505,A49,Cargas!$A$6:$A$505,"&gt;="&amp;$B$3,Cargas!$A$6:$A$505,"&lt;="&amp;$D$3,Cargas!$I$6:$I$505,"&lt;&gt;OK"))</f>
        <v/>
      </c>
      <c r="I49" s="24" t="str">
        <f t="shared" si="2"/>
        <v/>
      </c>
      <c r="J49" s="25" t="str">
        <f t="shared" si="3"/>
        <v/>
      </c>
    </row>
    <row r="50" spans="1:10" x14ac:dyDescent="0.25">
      <c r="A50" s="21" t="str">
        <f>IF(Vehículos!A50="","",Vehículos!A50)</f>
        <v/>
      </c>
      <c r="B50" s="23" t="str">
        <f>IF(A50="","",COUNTIFS(Cargas!$B$6:$B$505,A50,Cargas!$A$6:$A$505,"&gt;="&amp;$B$3,Cargas!$A$6:$A$505,"&lt;="&amp;$D$3))</f>
        <v/>
      </c>
      <c r="C50" s="24" t="str">
        <f>IF(A50="","",SUMIFS(Cargas!$D$6:$D$505,Cargas!$B$6:$B$505,A50,Cargas!$A$6:$A$505,"&gt;="&amp;$B$3,Cargas!$A$6:$A$505,"&lt;="&amp;$D$3))</f>
        <v/>
      </c>
      <c r="D50" s="18" t="str">
        <f>IF(A50="","",SUMIFS(Cargas!$F$6:$F$505,Cargas!$B$6:$B$505,A50,Cargas!$A$6:$A$505,"&gt;="&amp;$B$3,Cargas!$A$6:$A$505,"&lt;="&amp;$D$3))</f>
        <v/>
      </c>
      <c r="E50" s="19" t="str">
        <f>IF(A50="","",SUMIFS(Cargas!$G$6:$G$505,Cargas!$B$6:$B$505,A50,Cargas!$A$6:$A$505,"&gt;="&amp;$B$3,Cargas!$A$6:$A$505,"&lt;="&amp;$D$3,Cargas!$G$6:$G$505,"&gt;0"))</f>
        <v/>
      </c>
      <c r="F50" s="20" t="str">
        <f>IF(A50="","",IF(E50&gt;0,SUMIFS(Cargas!$D$6:$D$505,Cargas!$B$6:$B$505,A50,Cargas!$A$6:$A$505,"&gt;="&amp;$B$3,Cargas!$A$6:$A$505,"&lt;="&amp;$D$3,Cargas!$G$6:$G$505,"&gt;0")/E50*100,""))</f>
        <v/>
      </c>
      <c r="G50" s="20" t="str">
        <f>IF(A50="","",Vehículos!D50)</f>
        <v/>
      </c>
      <c r="H50" s="23" t="str">
        <f>IF(A50="","",COUNTIFS(Cargas!$B$6:$B$505,A50,Cargas!$A$6:$A$505,"&gt;="&amp;$B$3,Cargas!$A$6:$A$505,"&lt;="&amp;$D$3,Cargas!$I$6:$I$505,"&lt;&gt;OK"))</f>
        <v/>
      </c>
      <c r="I50" s="24" t="str">
        <f t="shared" si="2"/>
        <v/>
      </c>
      <c r="J50" s="25" t="str">
        <f t="shared" si="3"/>
        <v/>
      </c>
    </row>
    <row r="51" spans="1:10" x14ac:dyDescent="0.25">
      <c r="A51" s="21" t="str">
        <f>IF(Vehículos!A51="","",Vehículos!A51)</f>
        <v/>
      </c>
      <c r="B51" s="23" t="str">
        <f>IF(A51="","",COUNTIFS(Cargas!$B$6:$B$505,A51,Cargas!$A$6:$A$505,"&gt;="&amp;$B$3,Cargas!$A$6:$A$505,"&lt;="&amp;$D$3))</f>
        <v/>
      </c>
      <c r="C51" s="24" t="str">
        <f>IF(A51="","",SUMIFS(Cargas!$D$6:$D$505,Cargas!$B$6:$B$505,A51,Cargas!$A$6:$A$505,"&gt;="&amp;$B$3,Cargas!$A$6:$A$505,"&lt;="&amp;$D$3))</f>
        <v/>
      </c>
      <c r="D51" s="18" t="str">
        <f>IF(A51="","",SUMIFS(Cargas!$F$6:$F$505,Cargas!$B$6:$B$505,A51,Cargas!$A$6:$A$505,"&gt;="&amp;$B$3,Cargas!$A$6:$A$505,"&lt;="&amp;$D$3))</f>
        <v/>
      </c>
      <c r="E51" s="19" t="str">
        <f>IF(A51="","",SUMIFS(Cargas!$G$6:$G$505,Cargas!$B$6:$B$505,A51,Cargas!$A$6:$A$505,"&gt;="&amp;$B$3,Cargas!$A$6:$A$505,"&lt;="&amp;$D$3,Cargas!$G$6:$G$505,"&gt;0"))</f>
        <v/>
      </c>
      <c r="F51" s="20" t="str">
        <f>IF(A51="","",IF(E51&gt;0,SUMIFS(Cargas!$D$6:$D$505,Cargas!$B$6:$B$505,A51,Cargas!$A$6:$A$505,"&gt;="&amp;$B$3,Cargas!$A$6:$A$505,"&lt;="&amp;$D$3,Cargas!$G$6:$G$505,"&gt;0")/E51*100,""))</f>
        <v/>
      </c>
      <c r="G51" s="20" t="str">
        <f>IF(A51="","",Vehículos!D51)</f>
        <v/>
      </c>
      <c r="H51" s="23" t="str">
        <f>IF(A51="","",COUNTIFS(Cargas!$B$6:$B$505,A51,Cargas!$A$6:$A$505,"&gt;="&amp;$B$3,Cargas!$A$6:$A$505,"&lt;="&amp;$D$3,Cargas!$I$6:$I$505,"&lt;&gt;OK"))</f>
        <v/>
      </c>
      <c r="I51" s="24" t="str">
        <f t="shared" si="2"/>
        <v/>
      </c>
      <c r="J51" s="25" t="str">
        <f t="shared" si="3"/>
        <v/>
      </c>
    </row>
    <row r="52" spans="1:10" x14ac:dyDescent="0.25">
      <c r="A52" s="21" t="str">
        <f>IF(Vehículos!A52="","",Vehículos!A52)</f>
        <v/>
      </c>
      <c r="B52" s="23" t="str">
        <f>IF(A52="","",COUNTIFS(Cargas!$B$6:$B$505,A52,Cargas!$A$6:$A$505,"&gt;="&amp;$B$3,Cargas!$A$6:$A$505,"&lt;="&amp;$D$3))</f>
        <v/>
      </c>
      <c r="C52" s="24" t="str">
        <f>IF(A52="","",SUMIFS(Cargas!$D$6:$D$505,Cargas!$B$6:$B$505,A52,Cargas!$A$6:$A$505,"&gt;="&amp;$B$3,Cargas!$A$6:$A$505,"&lt;="&amp;$D$3))</f>
        <v/>
      </c>
      <c r="D52" s="18" t="str">
        <f>IF(A52="","",SUMIFS(Cargas!$F$6:$F$505,Cargas!$B$6:$B$505,A52,Cargas!$A$6:$A$505,"&gt;="&amp;$B$3,Cargas!$A$6:$A$505,"&lt;="&amp;$D$3))</f>
        <v/>
      </c>
      <c r="E52" s="19" t="str">
        <f>IF(A52="","",SUMIFS(Cargas!$G$6:$G$505,Cargas!$B$6:$B$505,A52,Cargas!$A$6:$A$505,"&gt;="&amp;$B$3,Cargas!$A$6:$A$505,"&lt;="&amp;$D$3,Cargas!$G$6:$G$505,"&gt;0"))</f>
        <v/>
      </c>
      <c r="F52" s="20" t="str">
        <f>IF(A52="","",IF(E52&gt;0,SUMIFS(Cargas!$D$6:$D$505,Cargas!$B$6:$B$505,A52,Cargas!$A$6:$A$505,"&gt;="&amp;$B$3,Cargas!$A$6:$A$505,"&lt;="&amp;$D$3,Cargas!$G$6:$G$505,"&gt;0")/E52*100,""))</f>
        <v/>
      </c>
      <c r="G52" s="20" t="str">
        <f>IF(A52="","",Vehículos!D52)</f>
        <v/>
      </c>
      <c r="H52" s="23" t="str">
        <f>IF(A52="","",COUNTIFS(Cargas!$B$6:$B$505,A52,Cargas!$A$6:$A$505,"&gt;="&amp;$B$3,Cargas!$A$6:$A$505,"&lt;="&amp;$D$3,Cargas!$I$6:$I$505,"&lt;&gt;OK"))</f>
        <v/>
      </c>
      <c r="I52" s="24" t="str">
        <f t="shared" si="2"/>
        <v/>
      </c>
      <c r="J52" s="25" t="str">
        <f t="shared" si="3"/>
        <v/>
      </c>
    </row>
    <row r="53" spans="1:10" x14ac:dyDescent="0.25">
      <c r="A53" s="21" t="str">
        <f>IF(Vehículos!A53="","",Vehículos!A53)</f>
        <v/>
      </c>
      <c r="B53" s="23" t="str">
        <f>IF(A53="","",COUNTIFS(Cargas!$B$6:$B$505,A53,Cargas!$A$6:$A$505,"&gt;="&amp;$B$3,Cargas!$A$6:$A$505,"&lt;="&amp;$D$3))</f>
        <v/>
      </c>
      <c r="C53" s="24" t="str">
        <f>IF(A53="","",SUMIFS(Cargas!$D$6:$D$505,Cargas!$B$6:$B$505,A53,Cargas!$A$6:$A$505,"&gt;="&amp;$B$3,Cargas!$A$6:$A$505,"&lt;="&amp;$D$3))</f>
        <v/>
      </c>
      <c r="D53" s="18" t="str">
        <f>IF(A53="","",SUMIFS(Cargas!$F$6:$F$505,Cargas!$B$6:$B$505,A53,Cargas!$A$6:$A$505,"&gt;="&amp;$B$3,Cargas!$A$6:$A$505,"&lt;="&amp;$D$3))</f>
        <v/>
      </c>
      <c r="E53" s="19" t="str">
        <f>IF(A53="","",SUMIFS(Cargas!$G$6:$G$505,Cargas!$B$6:$B$505,A53,Cargas!$A$6:$A$505,"&gt;="&amp;$B$3,Cargas!$A$6:$A$505,"&lt;="&amp;$D$3,Cargas!$G$6:$G$505,"&gt;0"))</f>
        <v/>
      </c>
      <c r="F53" s="20" t="str">
        <f>IF(A53="","",IF(E53&gt;0,SUMIFS(Cargas!$D$6:$D$505,Cargas!$B$6:$B$505,A53,Cargas!$A$6:$A$505,"&gt;="&amp;$B$3,Cargas!$A$6:$A$505,"&lt;="&amp;$D$3,Cargas!$G$6:$G$505,"&gt;0")/E53*100,""))</f>
        <v/>
      </c>
      <c r="G53" s="20" t="str">
        <f>IF(A53="","",Vehículos!D53)</f>
        <v/>
      </c>
      <c r="H53" s="23" t="str">
        <f>IF(A53="","",COUNTIFS(Cargas!$B$6:$B$505,A53,Cargas!$A$6:$A$505,"&gt;="&amp;$B$3,Cargas!$A$6:$A$505,"&lt;="&amp;$D$3,Cargas!$I$6:$I$505,"&lt;&gt;OK"))</f>
        <v/>
      </c>
      <c r="I53" s="24" t="str">
        <f t="shared" si="2"/>
        <v/>
      </c>
      <c r="J53" s="25" t="str">
        <f t="shared" si="3"/>
        <v/>
      </c>
    </row>
    <row r="54" spans="1:10" x14ac:dyDescent="0.25">
      <c r="A54" s="21" t="str">
        <f>IF(Vehículos!A54="","",Vehículos!A54)</f>
        <v/>
      </c>
      <c r="B54" s="23" t="str">
        <f>IF(A54="","",COUNTIFS(Cargas!$B$6:$B$505,A54,Cargas!$A$6:$A$505,"&gt;="&amp;$B$3,Cargas!$A$6:$A$505,"&lt;="&amp;$D$3))</f>
        <v/>
      </c>
      <c r="C54" s="24" t="str">
        <f>IF(A54="","",SUMIFS(Cargas!$D$6:$D$505,Cargas!$B$6:$B$505,A54,Cargas!$A$6:$A$505,"&gt;="&amp;$B$3,Cargas!$A$6:$A$505,"&lt;="&amp;$D$3))</f>
        <v/>
      </c>
      <c r="D54" s="18" t="str">
        <f>IF(A54="","",SUMIFS(Cargas!$F$6:$F$505,Cargas!$B$6:$B$505,A54,Cargas!$A$6:$A$505,"&gt;="&amp;$B$3,Cargas!$A$6:$A$505,"&lt;="&amp;$D$3))</f>
        <v/>
      </c>
      <c r="E54" s="19" t="str">
        <f>IF(A54="","",SUMIFS(Cargas!$G$6:$G$505,Cargas!$B$6:$B$505,A54,Cargas!$A$6:$A$505,"&gt;="&amp;$B$3,Cargas!$A$6:$A$505,"&lt;="&amp;$D$3,Cargas!$G$6:$G$505,"&gt;0"))</f>
        <v/>
      </c>
      <c r="F54" s="20" t="str">
        <f>IF(A54="","",IF(E54&gt;0,SUMIFS(Cargas!$D$6:$D$505,Cargas!$B$6:$B$505,A54,Cargas!$A$6:$A$505,"&gt;="&amp;$B$3,Cargas!$A$6:$A$505,"&lt;="&amp;$D$3,Cargas!$G$6:$G$505,"&gt;0")/E54*100,""))</f>
        <v/>
      </c>
      <c r="G54" s="20" t="str">
        <f>IF(A54="","",Vehículos!D54)</f>
        <v/>
      </c>
      <c r="H54" s="23" t="str">
        <f>IF(A54="","",COUNTIFS(Cargas!$B$6:$B$505,A54,Cargas!$A$6:$A$505,"&gt;="&amp;$B$3,Cargas!$A$6:$A$505,"&lt;="&amp;$D$3,Cargas!$I$6:$I$505,"&lt;&gt;OK"))</f>
        <v/>
      </c>
      <c r="I54" s="24" t="str">
        <f t="shared" si="2"/>
        <v/>
      </c>
      <c r="J54" s="25" t="str">
        <f t="shared" si="3"/>
        <v/>
      </c>
    </row>
    <row r="55" spans="1:10" x14ac:dyDescent="0.25">
      <c r="A55" s="21" t="str">
        <f>IF(Vehículos!A55="","",Vehículos!A55)</f>
        <v/>
      </c>
      <c r="B55" s="23" t="str">
        <f>IF(A55="","",COUNTIFS(Cargas!$B$6:$B$505,A55,Cargas!$A$6:$A$505,"&gt;="&amp;$B$3,Cargas!$A$6:$A$505,"&lt;="&amp;$D$3))</f>
        <v/>
      </c>
      <c r="C55" s="24" t="str">
        <f>IF(A55="","",SUMIFS(Cargas!$D$6:$D$505,Cargas!$B$6:$B$505,A55,Cargas!$A$6:$A$505,"&gt;="&amp;$B$3,Cargas!$A$6:$A$505,"&lt;="&amp;$D$3))</f>
        <v/>
      </c>
      <c r="D55" s="18" t="str">
        <f>IF(A55="","",SUMIFS(Cargas!$F$6:$F$505,Cargas!$B$6:$B$505,A55,Cargas!$A$6:$A$505,"&gt;="&amp;$B$3,Cargas!$A$6:$A$505,"&lt;="&amp;$D$3))</f>
        <v/>
      </c>
      <c r="E55" s="19" t="str">
        <f>IF(A55="","",SUMIFS(Cargas!$G$6:$G$505,Cargas!$B$6:$B$505,A55,Cargas!$A$6:$A$505,"&gt;="&amp;$B$3,Cargas!$A$6:$A$505,"&lt;="&amp;$D$3,Cargas!$G$6:$G$505,"&gt;0"))</f>
        <v/>
      </c>
      <c r="F55" s="20" t="str">
        <f>IF(A55="","",IF(E55&gt;0,SUMIFS(Cargas!$D$6:$D$505,Cargas!$B$6:$B$505,A55,Cargas!$A$6:$A$505,"&gt;="&amp;$B$3,Cargas!$A$6:$A$505,"&lt;="&amp;$D$3,Cargas!$G$6:$G$505,"&gt;0")/E55*100,""))</f>
        <v/>
      </c>
      <c r="G55" s="20" t="str">
        <f>IF(A55="","",Vehículos!D55)</f>
        <v/>
      </c>
      <c r="H55" s="23" t="str">
        <f>IF(A55="","",COUNTIFS(Cargas!$B$6:$B$505,A55,Cargas!$A$6:$A$505,"&gt;="&amp;$B$3,Cargas!$A$6:$A$505,"&lt;="&amp;$D$3,Cargas!$I$6:$I$505,"&lt;&gt;OK"))</f>
        <v/>
      </c>
      <c r="I55" s="24" t="str">
        <f t="shared" si="2"/>
        <v/>
      </c>
      <c r="J55" s="25" t="str">
        <f t="shared" si="3"/>
        <v/>
      </c>
    </row>
    <row r="56" spans="1:10" x14ac:dyDescent="0.25">
      <c r="A56" s="21" t="s">
        <v>57</v>
      </c>
      <c r="B56" s="26">
        <f>SUM(B6:B55)</f>
        <v>16</v>
      </c>
      <c r="C56" s="27">
        <f>SUM(C6:C55)</f>
        <v>960</v>
      </c>
      <c r="D56" s="25">
        <f>SUM(D6:D55)</f>
        <v>1008</v>
      </c>
      <c r="E56" s="28">
        <f>SUM(E6:E55)</f>
        <v>4580</v>
      </c>
      <c r="F56" s="29"/>
      <c r="G56" s="29"/>
      <c r="H56" s="26">
        <f>SUM(H6:H55)</f>
        <v>3</v>
      </c>
      <c r="I56" s="27">
        <f>SUM(I6:I55)</f>
        <v>25.000000000000014</v>
      </c>
      <c r="J56" s="25">
        <f>SUM(J6:J55)</f>
        <v>26.250000000000021</v>
      </c>
    </row>
    <row r="58" spans="1:10" x14ac:dyDescent="0.25">
      <c r="A58" s="2" t="s">
        <v>58</v>
      </c>
    </row>
    <row r="59" spans="1:10" x14ac:dyDescent="0.25">
      <c r="A59" s="8" t="s">
        <v>59</v>
      </c>
    </row>
  </sheetData>
  <sheetProtection sheet="1" formatColumns="0" formatRows="0"/>
  <conditionalFormatting sqref="H6:H55">
    <cfRule type="expression" dxfId="0" priority="2">
      <formula>AND(H6&lt;&gt;"",H6&gt;0)</formula>
    </cfRule>
  </conditionalFormatting>
  <dataValidations count="1">
    <dataValidation type="date" operator="greaterThan" errorTitle="Fecha" error="Escribe una fecha (dd/mm/aaaa)." sqref="B3 D3" xr:uid="{00000000-0002-0000-0300-000000000000}">
      <formula1>36526</formula1>
    </dataValidation>
  </dataValidations>
  <hyperlinks>
    <hyperlink ref="A59" r:id="rId1" xr:uid="{00000000-0004-0000-0300-000000000000}"/>
  </hyperlink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AND(F6&lt;&gt;"",G6&lt;&gt;"",F6&gt;G6*(1+Vehículos!$C$3))</xm:f>
            <x14:dxf>
              <fill>
                <patternFill patternType="solid">
                  <fgColor rgb="FFFFF1C9"/>
                  <bgColor rgb="FFFFF1C9"/>
                </patternFill>
              </fill>
            </x14:dxf>
          </x14:cfRule>
          <xm:sqref>F6:F55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Cómo usarla</vt:lpstr>
      <vt:lpstr>Vehículos</vt:lpstr>
      <vt:lpstr>Cargas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Oscar mendieta Ramirez</cp:lastModifiedBy>
  <dcterms:created xsi:type="dcterms:W3CDTF">2026-10-21T14:20:18Z</dcterms:created>
  <dcterms:modified xsi:type="dcterms:W3CDTF">2026-10-21T14:20:27Z</dcterms:modified>
</cp:coreProperties>
</file>